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updateLinks="never" codeName="ThisWorkbook" defaultThemeVersion="124226"/>
  <mc:AlternateContent xmlns:mc="http://schemas.openxmlformats.org/markup-compatibility/2006">
    <mc:Choice Requires="x15">
      <x15ac:absPath xmlns:x15ac="http://schemas.microsoft.com/office/spreadsheetml/2010/11/ac" url="C:\Users\awthomas\Documents\DOF-Website\forms\resource\"/>
    </mc:Choice>
  </mc:AlternateContent>
  <xr:revisionPtr revIDLastSave="0" documentId="13_ncr:1_{1063F925-6F93-4352-9133-AC92AA310481}" xr6:coauthVersionLast="47" xr6:coauthVersionMax="47" xr10:uidLastSave="{00000000-0000-0000-0000-000000000000}"/>
  <bookViews>
    <workbookView xWindow="1668" yWindow="3120" windowWidth="29868" windowHeight="18600" tabRatio="864" xr2:uid="{00000000-000D-0000-FFFF-FFFF00000000}"/>
  </bookViews>
  <sheets>
    <sheet name="Timesheet Details" sheetId="105" r:id="rId1"/>
    <sheet name="OT EXEMPT ONLY" sheetId="111" r:id="rId2"/>
    <sheet name="OT EXEMPT LDP Acct list" sheetId="112" state="hidden" r:id="rId3"/>
    <sheet name="Updated Features List" sheetId="110" state="hidden" r:id="rId4"/>
    <sheet name="Lookup" sheetId="109" state="hidden" r:id="rId5"/>
  </sheets>
  <definedNames>
    <definedName name="_xlnm._FilterDatabase" localSheetId="4" hidden="1">Lookup!$S$1:$U$108</definedName>
    <definedName name="allholidays">Lookup!$G$2:$G$121</definedName>
    <definedName name="BU">Lookup!$W$2:$W$14</definedName>
    <definedName name="CLASS">Lookup!$K$2:$K$30</definedName>
    <definedName name="DEPT">Lookup!$P$2:$P$22</definedName>
    <definedName name="DEPT_CODE">Lookup!$Q$2:$Q$17</definedName>
    <definedName name="DEPT_SEL">'Timesheet Details'!$F$1</definedName>
    <definedName name="PAYC">Lookup!$S$2:$S$115</definedName>
    <definedName name="PAYCDESC">Lookup!$S$1:$U$115</definedName>
    <definedName name="PP_BEGIN">'Timesheet Details'!$Q$2</definedName>
    <definedName name="PP_END">'Timesheet Details'!$Q$3</definedName>
    <definedName name="PP_Start">Lookup!$AC$2:$AC$236</definedName>
    <definedName name="PPB">Lookup!$D$1:$D$24</definedName>
    <definedName name="PPBEG">Lookup!$D$1:$E$24</definedName>
    <definedName name="_xlnm.Print_Area" localSheetId="1">'OT EXEMPT ONLY'!$A$1:$L$32</definedName>
    <definedName name="_xlnm.Print_Area" localSheetId="0">'Timesheet Details'!$A$1:$S$42,'Timesheet Details'!$A$44:$S$70</definedName>
    <definedName name="SBTL">Lookup!$N$2:$N$22</definedName>
    <definedName name="soaholidays">Lookup!$G$2:$G$121</definedName>
    <definedName name="Status">Lookup!$Y$2:$Y$9</definedName>
    <definedName name="Year">Lookup!$B$1:$B$21</definedName>
    <definedName name="YN">Lookup!$A$1:$A$2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05" l="1"/>
  <c r="F10" i="105" s="1"/>
  <c r="Q3" i="105"/>
  <c r="I4" i="105"/>
  <c r="C7" i="105"/>
  <c r="F9" i="105" l="1"/>
  <c r="G10" i="105"/>
  <c r="E9" i="105"/>
  <c r="D37" i="105"/>
  <c r="S69" i="105"/>
  <c r="B69" i="105"/>
  <c r="S68" i="105"/>
  <c r="B68" i="105"/>
  <c r="S67" i="105"/>
  <c r="B67" i="105"/>
  <c r="S66" i="105"/>
  <c r="B66" i="105"/>
  <c r="S65" i="105"/>
  <c r="B65" i="105"/>
  <c r="S64" i="105"/>
  <c r="B64" i="105"/>
  <c r="S63" i="105"/>
  <c r="B63" i="105"/>
  <c r="S62" i="105"/>
  <c r="B62" i="105"/>
  <c r="S61" i="105"/>
  <c r="B61" i="105"/>
  <c r="S60" i="105"/>
  <c r="B60" i="105"/>
  <c r="S59" i="105"/>
  <c r="B59" i="105"/>
  <c r="S58" i="105"/>
  <c r="B58" i="105"/>
  <c r="S57" i="105"/>
  <c r="B57" i="105"/>
  <c r="S56" i="105"/>
  <c r="B56" i="105"/>
  <c r="S55" i="105"/>
  <c r="B55" i="105"/>
  <c r="S54" i="105"/>
  <c r="B54" i="105"/>
  <c r="S53" i="105"/>
  <c r="B53" i="105"/>
  <c r="S52" i="105"/>
  <c r="B52" i="105"/>
  <c r="S51" i="105"/>
  <c r="B51" i="105"/>
  <c r="S50" i="105"/>
  <c r="B50" i="105"/>
  <c r="S49" i="105"/>
  <c r="B49" i="105"/>
  <c r="S48" i="105"/>
  <c r="B48" i="105"/>
  <c r="S47" i="105"/>
  <c r="B47" i="105"/>
  <c r="S46" i="105"/>
  <c r="B46" i="105"/>
  <c r="H10" i="105" l="1"/>
  <c r="G9" i="105"/>
  <c r="A2" i="111"/>
  <c r="I10" i="105" l="1"/>
  <c r="H9" i="105"/>
  <c r="B8" i="111"/>
  <c r="B14" i="105"/>
  <c r="D7" i="111"/>
  <c r="B7" i="111"/>
  <c r="B6" i="111"/>
  <c r="B5" i="111"/>
  <c r="F4" i="111"/>
  <c r="J10" i="105" l="1"/>
  <c r="I9" i="105"/>
  <c r="D28" i="111"/>
  <c r="D26" i="111"/>
  <c r="B23" i="111"/>
  <c r="K10" i="105" l="1"/>
  <c r="J9" i="105"/>
  <c r="L8" i="105"/>
  <c r="H8" i="105"/>
  <c r="L10" i="105" l="1"/>
  <c r="K9" i="105"/>
  <c r="S34" i="105"/>
  <c r="B34" i="105"/>
  <c r="A34" i="105"/>
  <c r="L9" i="105" l="1"/>
  <c r="M10" i="105"/>
  <c r="D8" i="105"/>
  <c r="N10" i="105" l="1"/>
  <c r="M9" i="105"/>
  <c r="AC3" i="109"/>
  <c r="AC4" i="109" s="1"/>
  <c r="AC5" i="109" s="1"/>
  <c r="AC6" i="109" s="1"/>
  <c r="AC7" i="109" s="1"/>
  <c r="AC8" i="109" s="1"/>
  <c r="AC9" i="109" s="1"/>
  <c r="AC10" i="109" s="1"/>
  <c r="AC11" i="109" s="1"/>
  <c r="AC12" i="109" s="1"/>
  <c r="AC13" i="109" s="1"/>
  <c r="AC14" i="109" s="1"/>
  <c r="AC15" i="109" s="1"/>
  <c r="AC16" i="109" s="1"/>
  <c r="AC17" i="109" s="1"/>
  <c r="AC18" i="109" s="1"/>
  <c r="AC19" i="109" s="1"/>
  <c r="AC20" i="109" s="1"/>
  <c r="AC21" i="109" s="1"/>
  <c r="AC22" i="109" s="1"/>
  <c r="AC23" i="109" s="1"/>
  <c r="AC24" i="109" s="1"/>
  <c r="AC25" i="109" s="1"/>
  <c r="AC26" i="109" s="1"/>
  <c r="AC27" i="109" s="1"/>
  <c r="AC28" i="109" s="1"/>
  <c r="AC29" i="109" s="1"/>
  <c r="AC30" i="109" s="1"/>
  <c r="AC31" i="109" s="1"/>
  <c r="AC32" i="109" s="1"/>
  <c r="AC33" i="109" s="1"/>
  <c r="AC34" i="109" s="1"/>
  <c r="AC35" i="109" s="1"/>
  <c r="AC36" i="109" s="1"/>
  <c r="AC37" i="109" s="1"/>
  <c r="AC38" i="109" s="1"/>
  <c r="AC39" i="109" s="1"/>
  <c r="AC40" i="109" s="1"/>
  <c r="AC41" i="109" s="1"/>
  <c r="AC42" i="109" s="1"/>
  <c r="AC43" i="109" s="1"/>
  <c r="AC44" i="109" s="1"/>
  <c r="AC45" i="109" s="1"/>
  <c r="AC46" i="109" s="1"/>
  <c r="AC47" i="109" s="1"/>
  <c r="AC48" i="109" s="1"/>
  <c r="AC49" i="109" s="1"/>
  <c r="AC50" i="109" s="1"/>
  <c r="AC51" i="109" s="1"/>
  <c r="AC52" i="109" s="1"/>
  <c r="AC53" i="109" s="1"/>
  <c r="AC54" i="109" s="1"/>
  <c r="AC55" i="109" s="1"/>
  <c r="AC56" i="109" s="1"/>
  <c r="AC57" i="109" s="1"/>
  <c r="AC58" i="109" s="1"/>
  <c r="AC59" i="109" s="1"/>
  <c r="AC60" i="109" s="1"/>
  <c r="AC61" i="109" s="1"/>
  <c r="AC62" i="109" s="1"/>
  <c r="AC63" i="109" s="1"/>
  <c r="AC64" i="109" s="1"/>
  <c r="AC65" i="109" s="1"/>
  <c r="AC66" i="109" s="1"/>
  <c r="AC67" i="109" s="1"/>
  <c r="AC68" i="109" s="1"/>
  <c r="AC69" i="109" s="1"/>
  <c r="AC70" i="109" s="1"/>
  <c r="AC71" i="109" s="1"/>
  <c r="AC72" i="109" s="1"/>
  <c r="AC73" i="109" s="1"/>
  <c r="AC74" i="109" s="1"/>
  <c r="AC75" i="109" s="1"/>
  <c r="AC76" i="109" s="1"/>
  <c r="AC77" i="109" s="1"/>
  <c r="AC78" i="109" s="1"/>
  <c r="AC79" i="109" s="1"/>
  <c r="AC80" i="109" s="1"/>
  <c r="AC81" i="109" s="1"/>
  <c r="AC82" i="109" s="1"/>
  <c r="AC83" i="109" s="1"/>
  <c r="AC84" i="109" s="1"/>
  <c r="AC85" i="109" s="1"/>
  <c r="AC86" i="109" s="1"/>
  <c r="AC87" i="109" s="1"/>
  <c r="AC88" i="109" s="1"/>
  <c r="AC89" i="109" s="1"/>
  <c r="AC90" i="109" s="1"/>
  <c r="AC91" i="109" s="1"/>
  <c r="AC92" i="109" s="1"/>
  <c r="AC93" i="109" s="1"/>
  <c r="AC94" i="109" s="1"/>
  <c r="AC95" i="109" s="1"/>
  <c r="AC96" i="109" s="1"/>
  <c r="AC97" i="109" s="1"/>
  <c r="AC98" i="109" s="1"/>
  <c r="AC99" i="109" s="1"/>
  <c r="AC100" i="109" s="1"/>
  <c r="AC101" i="109" s="1"/>
  <c r="AC102" i="109" s="1"/>
  <c r="AC103" i="109" s="1"/>
  <c r="AC104" i="109" s="1"/>
  <c r="AC105" i="109" s="1"/>
  <c r="AC106" i="109" s="1"/>
  <c r="AC107" i="109" s="1"/>
  <c r="AC108" i="109" s="1"/>
  <c r="AC109" i="109" s="1"/>
  <c r="AC110" i="109" s="1"/>
  <c r="AC111" i="109" s="1"/>
  <c r="AC112" i="109" s="1"/>
  <c r="AC113" i="109" s="1"/>
  <c r="AC114" i="109" s="1"/>
  <c r="AC115" i="109" s="1"/>
  <c r="AC116" i="109" s="1"/>
  <c r="AC117" i="109" s="1"/>
  <c r="AC118" i="109" s="1"/>
  <c r="AC119" i="109" s="1"/>
  <c r="AC120" i="109" s="1"/>
  <c r="AC121" i="109" s="1"/>
  <c r="AC122" i="109" s="1"/>
  <c r="AC123" i="109" s="1"/>
  <c r="AC124" i="109" s="1"/>
  <c r="AC125" i="109" s="1"/>
  <c r="AC126" i="109" s="1"/>
  <c r="AC127" i="109" s="1"/>
  <c r="AC128" i="109" s="1"/>
  <c r="AC129" i="109" s="1"/>
  <c r="AC130" i="109" s="1"/>
  <c r="AC131" i="109" s="1"/>
  <c r="AC132" i="109" s="1"/>
  <c r="AC133" i="109" s="1"/>
  <c r="AC134" i="109" s="1"/>
  <c r="AC135" i="109" s="1"/>
  <c r="AC136" i="109" s="1"/>
  <c r="AC137" i="109" s="1"/>
  <c r="AC138" i="109" s="1"/>
  <c r="AC139" i="109" s="1"/>
  <c r="AC140" i="109" s="1"/>
  <c r="AC141" i="109" s="1"/>
  <c r="AC142" i="109" s="1"/>
  <c r="AC143" i="109" s="1"/>
  <c r="AC144" i="109" s="1"/>
  <c r="AC145" i="109" s="1"/>
  <c r="AC146" i="109" s="1"/>
  <c r="AC147" i="109" s="1"/>
  <c r="AC148" i="109" s="1"/>
  <c r="AC149" i="109" s="1"/>
  <c r="AC150" i="109" s="1"/>
  <c r="AC151" i="109" s="1"/>
  <c r="AC152" i="109" s="1"/>
  <c r="AC153" i="109" s="1"/>
  <c r="AC154" i="109" s="1"/>
  <c r="AC155" i="109" s="1"/>
  <c r="AC156" i="109" s="1"/>
  <c r="AC157" i="109" s="1"/>
  <c r="AC158" i="109" s="1"/>
  <c r="AC159" i="109" s="1"/>
  <c r="AC160" i="109" s="1"/>
  <c r="AC161" i="109" s="1"/>
  <c r="AC162" i="109" s="1"/>
  <c r="AC163" i="109" s="1"/>
  <c r="AC164" i="109" s="1"/>
  <c r="AC165" i="109" s="1"/>
  <c r="AC166" i="109" s="1"/>
  <c r="AC167" i="109" s="1"/>
  <c r="AC168" i="109" s="1"/>
  <c r="AC169" i="109" s="1"/>
  <c r="AC170" i="109" s="1"/>
  <c r="AC171" i="109" s="1"/>
  <c r="AC172" i="109" s="1"/>
  <c r="AC173" i="109" s="1"/>
  <c r="AC174" i="109" s="1"/>
  <c r="AC175" i="109" s="1"/>
  <c r="AC176" i="109" s="1"/>
  <c r="AC177" i="109" s="1"/>
  <c r="AC178" i="109" s="1"/>
  <c r="AC179" i="109" s="1"/>
  <c r="AC180" i="109" s="1"/>
  <c r="AC181" i="109" s="1"/>
  <c r="AC182" i="109" s="1"/>
  <c r="AC183" i="109" s="1"/>
  <c r="AC184" i="109" s="1"/>
  <c r="AC185" i="109" s="1"/>
  <c r="AC186" i="109" s="1"/>
  <c r="AC187" i="109" s="1"/>
  <c r="AC188" i="109" s="1"/>
  <c r="AC189" i="109" s="1"/>
  <c r="AC190" i="109" s="1"/>
  <c r="AC191" i="109" s="1"/>
  <c r="AC192" i="109" s="1"/>
  <c r="AC193" i="109" s="1"/>
  <c r="AC194" i="109" s="1"/>
  <c r="AC195" i="109" s="1"/>
  <c r="AC196" i="109" s="1"/>
  <c r="AC197" i="109" s="1"/>
  <c r="AC198" i="109" s="1"/>
  <c r="AC199" i="109" s="1"/>
  <c r="AC200" i="109" s="1"/>
  <c r="AC201" i="109" s="1"/>
  <c r="AC202" i="109" s="1"/>
  <c r="AC203" i="109" s="1"/>
  <c r="AC204" i="109" s="1"/>
  <c r="AC205" i="109" s="1"/>
  <c r="AC206" i="109" s="1"/>
  <c r="AC207" i="109" s="1"/>
  <c r="AC208" i="109" s="1"/>
  <c r="AC209" i="109" s="1"/>
  <c r="AC210" i="109" s="1"/>
  <c r="AC211" i="109" s="1"/>
  <c r="AC212" i="109" s="1"/>
  <c r="AC213" i="109" s="1"/>
  <c r="AC214" i="109" s="1"/>
  <c r="AC215" i="109" s="1"/>
  <c r="AC216" i="109" s="1"/>
  <c r="AC217" i="109" s="1"/>
  <c r="AC218" i="109" s="1"/>
  <c r="AC219" i="109" s="1"/>
  <c r="AC220" i="109" s="1"/>
  <c r="AC221" i="109" s="1"/>
  <c r="AC222" i="109" s="1"/>
  <c r="AC223" i="109" s="1"/>
  <c r="AC224" i="109" s="1"/>
  <c r="AC225" i="109" s="1"/>
  <c r="AC226" i="109" s="1"/>
  <c r="AC227" i="109" s="1"/>
  <c r="AC228" i="109" s="1"/>
  <c r="AC229" i="109" s="1"/>
  <c r="AC230" i="109" s="1"/>
  <c r="AC231" i="109" s="1"/>
  <c r="AC232" i="109" s="1"/>
  <c r="AC233" i="109" s="1"/>
  <c r="AC234" i="109" s="1"/>
  <c r="AC235" i="109" s="1"/>
  <c r="AC236" i="109" s="1"/>
  <c r="E23" i="105"/>
  <c r="N9" i="105" l="1"/>
  <c r="O10" i="105"/>
  <c r="E32" i="105"/>
  <c r="E70" i="105"/>
  <c r="F5" i="111"/>
  <c r="O9" i="105" l="1"/>
  <c r="P10" i="105"/>
  <c r="S31" i="105"/>
  <c r="S30" i="105"/>
  <c r="S29" i="105"/>
  <c r="S28" i="105"/>
  <c r="S27" i="105"/>
  <c r="S26" i="105"/>
  <c r="S25" i="105"/>
  <c r="S24" i="105"/>
  <c r="S22" i="105"/>
  <c r="P9" i="105" l="1"/>
  <c r="Q10" i="105"/>
  <c r="B22" i="105"/>
  <c r="B23" i="105"/>
  <c r="B24" i="105"/>
  <c r="B25" i="105"/>
  <c r="B26" i="105"/>
  <c r="B27" i="105"/>
  <c r="B28" i="105"/>
  <c r="R10" i="105" l="1"/>
  <c r="R9" i="105" s="1"/>
  <c r="Q9" i="105"/>
  <c r="B19" i="105"/>
  <c r="F19" i="105"/>
  <c r="G19" i="105"/>
  <c r="H19" i="105"/>
  <c r="I19" i="105"/>
  <c r="J19" i="105"/>
  <c r="K19" i="105"/>
  <c r="L19" i="105"/>
  <c r="M19" i="105"/>
  <c r="N19" i="105"/>
  <c r="O19" i="105"/>
  <c r="P19" i="105"/>
  <c r="Q19" i="105"/>
  <c r="R19" i="105"/>
  <c r="E19" i="105"/>
  <c r="S19" i="105" l="1"/>
  <c r="B31" i="105"/>
  <c r="B30" i="105"/>
  <c r="B29" i="105"/>
  <c r="E21" i="105" l="1"/>
  <c r="E45" i="105" s="1"/>
  <c r="F23" i="105"/>
  <c r="F70" i="105" l="1"/>
  <c r="F32" i="105"/>
  <c r="E20" i="105"/>
  <c r="E44" i="105"/>
  <c r="F21" i="105"/>
  <c r="F45" i="105" s="1"/>
  <c r="G23" i="105"/>
  <c r="G32" i="105" l="1"/>
  <c r="G70" i="105"/>
  <c r="F20" i="105"/>
  <c r="F44" i="105"/>
  <c r="H23" i="105"/>
  <c r="G21" i="105"/>
  <c r="G45" i="105" s="1"/>
  <c r="G20" i="105" l="1"/>
  <c r="G44" i="105"/>
  <c r="H32" i="105"/>
  <c r="H70" i="105"/>
  <c r="I23" i="105"/>
  <c r="H21" i="105"/>
  <c r="H45" i="105" s="1"/>
  <c r="H20" i="105" l="1"/>
  <c r="H44" i="105"/>
  <c r="I70" i="105"/>
  <c r="I32" i="105"/>
  <c r="J23" i="105"/>
  <c r="I21" i="105"/>
  <c r="I45" i="105" s="1"/>
  <c r="I20" i="105" l="1"/>
  <c r="I44" i="105"/>
  <c r="J70" i="105"/>
  <c r="J32" i="105"/>
  <c r="K23" i="105"/>
  <c r="J21" i="105"/>
  <c r="J45" i="105" s="1"/>
  <c r="J20" i="105" l="1"/>
  <c r="J44" i="105"/>
  <c r="K32" i="105"/>
  <c r="K70" i="105"/>
  <c r="L23" i="105"/>
  <c r="K21" i="105"/>
  <c r="K45" i="105" s="1"/>
  <c r="K20" i="105" l="1"/>
  <c r="K44" i="105"/>
  <c r="L32" i="105"/>
  <c r="L70" i="105"/>
  <c r="M23" i="105"/>
  <c r="L21" i="105"/>
  <c r="L45" i="105" s="1"/>
  <c r="L20" i="105" l="1"/>
  <c r="L44" i="105"/>
  <c r="M70" i="105"/>
  <c r="M32" i="105"/>
  <c r="N23" i="105"/>
  <c r="M21" i="105"/>
  <c r="M45" i="105" s="1"/>
  <c r="M20" i="105" l="1"/>
  <c r="M44" i="105"/>
  <c r="N70" i="105"/>
  <c r="N32" i="105"/>
  <c r="O23" i="105"/>
  <c r="N21" i="105"/>
  <c r="N45" i="105" s="1"/>
  <c r="N20" i="105" l="1"/>
  <c r="N44" i="105"/>
  <c r="O70" i="105"/>
  <c r="O32" i="105"/>
  <c r="P23" i="105"/>
  <c r="O21" i="105"/>
  <c r="O45" i="105" s="1"/>
  <c r="O20" i="105" l="1"/>
  <c r="O44" i="105"/>
  <c r="P32" i="105"/>
  <c r="P70" i="105"/>
  <c r="Q23" i="105"/>
  <c r="P21" i="105"/>
  <c r="P45" i="105" s="1"/>
  <c r="P20" i="105" l="1"/>
  <c r="P44" i="105"/>
  <c r="R23" i="105"/>
  <c r="Q21" i="105"/>
  <c r="Q45" i="105" s="1"/>
  <c r="Q70" i="105" l="1"/>
  <c r="Q32" i="105"/>
  <c r="R70" i="105"/>
  <c r="R32" i="105"/>
  <c r="Q20" i="105"/>
  <c r="Q44" i="105"/>
  <c r="S23" i="105"/>
  <c r="R21" i="105"/>
  <c r="R45" i="105" s="1"/>
  <c r="S32" i="105" l="1"/>
  <c r="S70" i="105"/>
  <c r="R20" i="105"/>
  <c r="R44" i="105"/>
  <c r="B27" i="111"/>
  <c r="B29" i="111" l="1"/>
  <c r="D27" i="111"/>
  <c r="C11" i="111" l="1"/>
  <c r="B30" i="111"/>
  <c r="D30" i="111" s="1"/>
  <c r="C14" i="111"/>
  <c r="C21" i="111"/>
  <c r="C17" i="111"/>
  <c r="C16" i="111"/>
  <c r="C19" i="111"/>
  <c r="C22" i="111"/>
  <c r="C13" i="111"/>
  <c r="C18" i="111"/>
  <c r="C12" i="111"/>
  <c r="C20" i="111"/>
  <c r="C15" i="111"/>
  <c r="D12" i="111" l="1"/>
  <c r="E12" i="111"/>
  <c r="D19" i="111"/>
  <c r="E19" i="111"/>
  <c r="D16" i="111"/>
  <c r="E16" i="111"/>
  <c r="E15" i="111"/>
  <c r="D15" i="111"/>
  <c r="D13" i="111"/>
  <c r="E13" i="111"/>
  <c r="D17" i="111"/>
  <c r="E17" i="111"/>
  <c r="D11" i="111"/>
  <c r="E11" i="111"/>
  <c r="D20" i="111"/>
  <c r="E20" i="111"/>
  <c r="D22" i="111"/>
  <c r="E22" i="111"/>
  <c r="D21" i="111"/>
  <c r="E21" i="111"/>
  <c r="D14" i="111"/>
  <c r="E14" i="111"/>
  <c r="D18" i="111"/>
  <c r="E18" i="111"/>
  <c r="C23" i="111"/>
  <c r="C24" i="111" s="1"/>
  <c r="D23" i="111" l="1"/>
  <c r="D24" i="111" s="1"/>
  <c r="E23" i="111"/>
  <c r="D29" i="1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Cox, Holly L (DOA)</author>
  </authors>
  <commentList>
    <comment ref="I6" authorId="0" shapeId="0" xr:uid="{88C8C9BA-42B1-4635-BEF6-DA2B334AA63B}">
      <text>
        <r>
          <rPr>
            <b/>
            <sz val="9"/>
            <color indexed="81"/>
            <rFont val="Tahoma"/>
            <family val="2"/>
          </rPr>
          <t>This field is required to get the correct standard hours, holiday hours, and OT EXEMPT summary</t>
        </r>
      </text>
    </comment>
    <comment ref="N6" authorId="0" shapeId="0" xr:uid="{CF9C2FCE-938C-4959-88B8-6B68EE615F18}">
      <text>
        <r>
          <rPr>
            <b/>
            <sz val="9"/>
            <color indexed="81"/>
            <rFont val="Tahoma"/>
            <family val="2"/>
          </rPr>
          <t>Comp Time is entered below the regular timesheet.</t>
        </r>
        <r>
          <rPr>
            <sz val="9"/>
            <color indexed="81"/>
            <rFont val="Tahoma"/>
            <family val="2"/>
          </rPr>
          <t xml:space="preserve">
</t>
        </r>
      </text>
    </comment>
  </commentList>
</comments>
</file>

<file path=xl/sharedStrings.xml><?xml version="1.0" encoding="utf-8"?>
<sst xmlns="http://schemas.openxmlformats.org/spreadsheetml/2006/main" count="757" uniqueCount="605">
  <si>
    <t xml:space="preserve">ALASKA DEPARTMENT OF </t>
  </si>
  <si>
    <t>Time &amp; Attendance Report</t>
  </si>
  <si>
    <t>Pay Period Start Date:</t>
  </si>
  <si>
    <t>Pay Period End Date:</t>
  </si>
  <si>
    <t>Employee Name:</t>
  </si>
  <si>
    <t>Home Department:</t>
  </si>
  <si>
    <t>Alt. Workweek:</t>
  </si>
  <si>
    <t>Document ID:</t>
  </si>
  <si>
    <t>Employee ID:</t>
  </si>
  <si>
    <t>Home Unit:</t>
  </si>
  <si>
    <t>Overtime Eligible:</t>
  </si>
  <si>
    <t>Certified By:</t>
  </si>
  <si>
    <t xml:space="preserve">Status: </t>
  </si>
  <si>
    <t>Bargaining Unit:</t>
  </si>
  <si>
    <t xml:space="preserve">Comp Time: </t>
  </si>
  <si>
    <t>Date:</t>
  </si>
  <si>
    <t>Entered By:</t>
  </si>
  <si>
    <t xml:space="preserve"> Standard Start / Stop Times</t>
  </si>
  <si>
    <t>HOURS WORKED</t>
  </si>
  <si>
    <t>Start</t>
  </si>
  <si>
    <t>Stop</t>
  </si>
  <si>
    <t>Total</t>
  </si>
  <si>
    <t>Event Code</t>
  </si>
  <si>
    <t>Event Code Description</t>
  </si>
  <si>
    <t>LDP Override/Ref #</t>
  </si>
  <si>
    <t>LDP Description</t>
  </si>
  <si>
    <t>TOTAL HOURS</t>
  </si>
  <si>
    <t>100</t>
  </si>
  <si>
    <t>105</t>
  </si>
  <si>
    <t>165</t>
  </si>
  <si>
    <t>165SK</t>
  </si>
  <si>
    <t>150</t>
  </si>
  <si>
    <t>160</t>
  </si>
  <si>
    <t>If needed additional event lines are available at row 46 to 69. Totals will reflect all event rows filled out.</t>
  </si>
  <si>
    <t>TOTAL</t>
  </si>
  <si>
    <t>Note: 944 FLEX TIME will get entered to a LEAV document based on the Flex tracking Sheets submitted to DOF Payroll Services. It does not get entered on a Timesheet (TIMEI / TADI) in IRIS HRM.</t>
  </si>
  <si>
    <t>Comments:</t>
  </si>
  <si>
    <t>Employee Signature:</t>
  </si>
  <si>
    <t>Supervisor Signature:</t>
  </si>
  <si>
    <t>Final determination of pay type and rate of compensation will be made by the Department of Administration</t>
  </si>
  <si>
    <t>LDP Override/Ref#</t>
  </si>
  <si>
    <t>Summary of Accounting Allocation for Reportable Hours</t>
  </si>
  <si>
    <t>Time &amp; Attendance Data</t>
  </si>
  <si>
    <t>The employee information is auto-populated from the Timesheet</t>
  </si>
  <si>
    <t>Workweek Requirement:</t>
  </si>
  <si>
    <t>LDP Override / Ref #</t>
  </si>
  <si>
    <t>All Hrs Worked on Project (Decimal)</t>
  </si>
  <si>
    <t>Percent/ Allocation</t>
  </si>
  <si>
    <t>Allocation Hrs Conversion HH:MM</t>
  </si>
  <si>
    <t>Reportable Hrs Conversion HH:MM</t>
  </si>
  <si>
    <t>Default/Code of Record</t>
  </si>
  <si>
    <t>Total Hrs Worked</t>
  </si>
  <si>
    <t>Reportable Hrs</t>
  </si>
  <si>
    <r>
      <t>*</t>
    </r>
    <r>
      <rPr>
        <b/>
        <i/>
        <sz val="10"/>
        <color theme="1"/>
        <rFont val="Times New Roman"/>
        <family val="1"/>
      </rPr>
      <t>Rounding Adj Minutes</t>
    </r>
    <r>
      <rPr>
        <i/>
        <sz val="10"/>
        <color theme="1"/>
        <rFont val="Times New Roman"/>
        <family val="1"/>
      </rPr>
      <t xml:space="preserve"> (add/subtract to hrs reported)</t>
    </r>
  </si>
  <si>
    <t>Reportable Hrs NOT worked</t>
  </si>
  <si>
    <t>Leave Taken</t>
  </si>
  <si>
    <t>Holiday</t>
  </si>
  <si>
    <t>Other</t>
  </si>
  <si>
    <t>Reportable Hrs less leave/holiday to allocate</t>
  </si>
  <si>
    <r>
      <t xml:space="preserve">Reportable Hrs </t>
    </r>
    <r>
      <rPr>
        <i/>
        <sz val="10"/>
        <color theme="1"/>
        <rFont val="Times New Roman"/>
        <family val="1"/>
      </rPr>
      <t>(with min adjs)</t>
    </r>
  </si>
  <si>
    <t>XSREG</t>
  </si>
  <si>
    <t>Revision Date 06/15/20</t>
  </si>
  <si>
    <t>LDP Code/ACCT Info</t>
  </si>
  <si>
    <t>Default/COR</t>
  </si>
  <si>
    <t>x</t>
  </si>
  <si>
    <t>Yes</t>
  </si>
  <si>
    <t>January 1</t>
  </si>
  <si>
    <t>01/01</t>
  </si>
  <si>
    <t>DATE</t>
  </si>
  <si>
    <t>HOLIDAY</t>
  </si>
  <si>
    <t>HOURS</t>
  </si>
  <si>
    <t>CLASS</t>
  </si>
  <si>
    <t>SHORT DESC</t>
  </si>
  <si>
    <t>SUBTITLE</t>
  </si>
  <si>
    <t>DEPARTMENTS</t>
  </si>
  <si>
    <t>DEPT_NO</t>
  </si>
  <si>
    <t>PAY CODE</t>
  </si>
  <si>
    <t>LONG DESC</t>
  </si>
  <si>
    <t>BARGAINING UNIT</t>
  </si>
  <si>
    <t>STATUS</t>
  </si>
  <si>
    <t>Pay Period Start Date</t>
  </si>
  <si>
    <t>No</t>
  </si>
  <si>
    <t>January 16</t>
  </si>
  <si>
    <t>01/16</t>
  </si>
  <si>
    <t>MLK Day</t>
  </si>
  <si>
    <t xml:space="preserve">FACL </t>
  </si>
  <si>
    <t>FULL-TIME</t>
  </si>
  <si>
    <t>ACTING</t>
  </si>
  <si>
    <t>Administration</t>
  </si>
  <si>
    <t>02</t>
  </si>
  <si>
    <t>REGULAR GROSS</t>
  </si>
  <si>
    <t>REGULAR PAY</t>
  </si>
  <si>
    <t>GG</t>
  </si>
  <si>
    <t>Full Time (FR)</t>
  </si>
  <si>
    <t>February 1</t>
  </si>
  <si>
    <t>02/01</t>
  </si>
  <si>
    <t>Presidents' Day</t>
  </si>
  <si>
    <t xml:space="preserve">PACL </t>
  </si>
  <si>
    <t>PART-TIME</t>
  </si>
  <si>
    <t>BB MEBA</t>
  </si>
  <si>
    <t>AK Comm on Postsecondary Education</t>
  </si>
  <si>
    <t>05</t>
  </si>
  <si>
    <t>100W</t>
  </si>
  <si>
    <t>OFFICE CLOSURE</t>
  </si>
  <si>
    <t>SS</t>
  </si>
  <si>
    <t>Part Time (PR)</t>
  </si>
  <si>
    <t>February 16</t>
  </si>
  <si>
    <t>02/16</t>
  </si>
  <si>
    <t>Seward's Day</t>
  </si>
  <si>
    <t xml:space="preserve">HACL </t>
  </si>
  <si>
    <t>PART-TIME 0-14H</t>
  </si>
  <si>
    <t>CC MMP</t>
  </si>
  <si>
    <t>Alaska Court System</t>
  </si>
  <si>
    <t>41</t>
  </si>
  <si>
    <t>102</t>
  </si>
  <si>
    <t>SHOP STEWARD TIME</t>
  </si>
  <si>
    <t>SHOP STEWARD</t>
  </si>
  <si>
    <t>LL</t>
  </si>
  <si>
    <t>Short-term Non Perm (STNP)</t>
  </si>
  <si>
    <t>March 1</t>
  </si>
  <si>
    <t>03/01</t>
  </si>
  <si>
    <t>Memorial Day</t>
  </si>
  <si>
    <t xml:space="preserve">SACL </t>
  </si>
  <si>
    <t>SEAS FULL-TIME</t>
  </si>
  <si>
    <t>EE OT ELIG</t>
  </si>
  <si>
    <t>Alaska Seafood Marketing Institute</t>
  </si>
  <si>
    <t>04</t>
  </si>
  <si>
    <t>HOLIDAY PAY</t>
  </si>
  <si>
    <t>REG HOLIDAY</t>
  </si>
  <si>
    <t>KK</t>
  </si>
  <si>
    <t>Long-term Non Perm (LTNP)</t>
  </si>
  <si>
    <t>March 16</t>
  </si>
  <si>
    <t>03/16</t>
  </si>
  <si>
    <t>Independence Day</t>
  </si>
  <si>
    <t xml:space="preserve">AACL </t>
  </si>
  <si>
    <t>SEAS PART-TIME</t>
  </si>
  <si>
    <t>EE OT INELIG</t>
  </si>
  <si>
    <t>Commerce, Community &amp; Econ Dev</t>
  </si>
  <si>
    <t>08</t>
  </si>
  <si>
    <t>106</t>
  </si>
  <si>
    <t>TEACHERS SUMMER PAYMENT</t>
  </si>
  <si>
    <t>TM SUMMER PAY</t>
  </si>
  <si>
    <t>EE</t>
  </si>
  <si>
    <t>Emergency (EM)</t>
  </si>
  <si>
    <t>April 1</t>
  </si>
  <si>
    <t>04/01</t>
  </si>
  <si>
    <t>Labor Day</t>
  </si>
  <si>
    <t xml:space="preserve">CACL </t>
  </si>
  <si>
    <t>SEAS PT 0-14 H</t>
  </si>
  <si>
    <t>GP/GG OT ELIG</t>
  </si>
  <si>
    <t>Corrections</t>
  </si>
  <si>
    <t>20</t>
  </si>
  <si>
    <t>107</t>
  </si>
  <si>
    <t>TEACH SUMMER PAY - ACCRUES LEAVE</t>
  </si>
  <si>
    <t>TA SUMMER PAY</t>
  </si>
  <si>
    <t>PX</t>
  </si>
  <si>
    <t>Temporary (TE)</t>
  </si>
  <si>
    <t>April 16</t>
  </si>
  <si>
    <t>04/16</t>
  </si>
  <si>
    <t>Alaska Day</t>
  </si>
  <si>
    <t>EXEMP</t>
  </si>
  <si>
    <t>EX FULL-TIME</t>
  </si>
  <si>
    <t>GP/GG OT INELIG</t>
  </si>
  <si>
    <t>Education &amp; Early Development</t>
  </si>
  <si>
    <t>108</t>
  </si>
  <si>
    <t>TEMPORARY UPGRADE</t>
  </si>
  <si>
    <t>TEMP UPGRADE</t>
  </si>
  <si>
    <t>XE</t>
  </si>
  <si>
    <t>Intern</t>
  </si>
  <si>
    <t>May 1</t>
  </si>
  <si>
    <t>05/01</t>
  </si>
  <si>
    <t>Veterans' Day</t>
  </si>
  <si>
    <t xml:space="preserve">EXPT </t>
  </si>
  <si>
    <t>EX PART-TIME</t>
  </si>
  <si>
    <t>KK OT ELIG</t>
  </si>
  <si>
    <t>Environmental Conservation</t>
  </si>
  <si>
    <t>18</t>
  </si>
  <si>
    <t>109</t>
  </si>
  <si>
    <t>ACADEMY PAY</t>
  </si>
  <si>
    <t>AA/AP</t>
  </si>
  <si>
    <t>On-Call</t>
  </si>
  <si>
    <t>May 16</t>
  </si>
  <si>
    <t>05/16</t>
  </si>
  <si>
    <t>Thanksgiving Day</t>
  </si>
  <si>
    <t xml:space="preserve">PXFT </t>
  </si>
  <si>
    <t>PX FULL-TIME</t>
  </si>
  <si>
    <t>KK OT INELIG</t>
  </si>
  <si>
    <t>Family &amp; Community Services</t>
  </si>
  <si>
    <t>26</t>
  </si>
  <si>
    <t>110</t>
  </si>
  <si>
    <t>SEADUTY - 7.5 -GG/GY/GP/GZ/ASEA</t>
  </si>
  <si>
    <t>SEADUTY</t>
  </si>
  <si>
    <t>TA</t>
  </si>
  <si>
    <t>June 1</t>
  </si>
  <si>
    <t>06/01</t>
  </si>
  <si>
    <t>Christmas Day</t>
  </si>
  <si>
    <t xml:space="preserve">PXPT </t>
  </si>
  <si>
    <t>PX PART-TIME</t>
  </si>
  <si>
    <t>LL OT ELIG</t>
  </si>
  <si>
    <t>Fish &amp; Game</t>
  </si>
  <si>
    <t>11</t>
  </si>
  <si>
    <t>111</t>
  </si>
  <si>
    <t>SEA DUTY-AA/AP/PSEA</t>
  </si>
  <si>
    <t>AA SEA DUTY</t>
  </si>
  <si>
    <t>TM</t>
  </si>
  <si>
    <t>June 16</t>
  </si>
  <si>
    <t>06/16</t>
  </si>
  <si>
    <t>New Year's Day</t>
  </si>
  <si>
    <t>EMCLS</t>
  </si>
  <si>
    <t>EMER CLASSIFIED</t>
  </si>
  <si>
    <t>MMSE IBU</t>
  </si>
  <si>
    <t>Health</t>
  </si>
  <si>
    <t>16</t>
  </si>
  <si>
    <t>112</t>
  </si>
  <si>
    <t>SEADUTY-RDO ASEA/PSEA</t>
  </si>
  <si>
    <t>GGU/AA RDO</t>
  </si>
  <si>
    <t>BB/FB</t>
  </si>
  <si>
    <t>July 1</t>
  </si>
  <si>
    <t>07/01</t>
  </si>
  <si>
    <t>EMEXE</t>
  </si>
  <si>
    <t>EMER EXEMPT</t>
  </si>
  <si>
    <t>MMSW IBU</t>
  </si>
  <si>
    <t>Labor &amp; Workforce Development</t>
  </si>
  <si>
    <t>07</t>
  </si>
  <si>
    <t>120</t>
  </si>
  <si>
    <t>TRAVEL  WORK</t>
  </si>
  <si>
    <t>TRAVEL WORK</t>
  </si>
  <si>
    <t>CC/FC</t>
  </si>
  <si>
    <t>July 16</t>
  </si>
  <si>
    <t>07/16</t>
  </si>
  <si>
    <t>EMPEX</t>
  </si>
  <si>
    <t>EMER PX</t>
  </si>
  <si>
    <t>NG OT INELIG</t>
  </si>
  <si>
    <t>Law</t>
  </si>
  <si>
    <t>03</t>
  </si>
  <si>
    <t>122</t>
  </si>
  <si>
    <t>CO TIME NOT WORKED</t>
  </si>
  <si>
    <t>CO TIME NOT WK</t>
  </si>
  <si>
    <t>MM/FM</t>
  </si>
  <si>
    <t>August 1</t>
  </si>
  <si>
    <t>08/01</t>
  </si>
  <si>
    <t>TEMPS</t>
  </si>
  <si>
    <t>TEMP EXEMPT</t>
  </si>
  <si>
    <t>SS OT ELIG</t>
  </si>
  <si>
    <t>Legislative Affairs</t>
  </si>
  <si>
    <t>30</t>
  </si>
  <si>
    <t>145</t>
  </si>
  <si>
    <t>SICK LEAVE BANK USE - TEAME</t>
  </si>
  <si>
    <t>LV TM SICK</t>
  </si>
  <si>
    <t>August 16</t>
  </si>
  <si>
    <t>08/16</t>
  </si>
  <si>
    <t>LTEXE</t>
  </si>
  <si>
    <t>LT EXEMPT</t>
  </si>
  <si>
    <t>SS OT INELIG</t>
  </si>
  <si>
    <t>Legislative Audit</t>
  </si>
  <si>
    <t>146</t>
  </si>
  <si>
    <t>SICK LEAVE BANK USE - AVTECTA</t>
  </si>
  <si>
    <t>LV TA SICK</t>
  </si>
  <si>
    <t>September 1</t>
  </si>
  <si>
    <t>09/01</t>
  </si>
  <si>
    <t xml:space="preserve">NGCL </t>
  </si>
  <si>
    <t>PROG NP CLASS</t>
  </si>
  <si>
    <t>XE OT ELIG</t>
  </si>
  <si>
    <t>Military &amp; Veterans Affairs</t>
  </si>
  <si>
    <t>09</t>
  </si>
  <si>
    <t>147</t>
  </si>
  <si>
    <t>EMERGENCY LEAVE USE - GGU</t>
  </si>
  <si>
    <t>LV GGU EMG</t>
  </si>
  <si>
    <t>September 16</t>
  </si>
  <si>
    <t>09/16</t>
  </si>
  <si>
    <t xml:space="preserve">NJCL </t>
  </si>
  <si>
    <t>PROJ NP CLASS</t>
  </si>
  <si>
    <t>XE OT INELIG</t>
  </si>
  <si>
    <t>Natural Resources</t>
  </si>
  <si>
    <t>148</t>
  </si>
  <si>
    <t>INJURY LEAVE -GG/GY/GP/GZ/ASEA</t>
  </si>
  <si>
    <t>GGU INJ LV PAY</t>
  </si>
  <si>
    <t>October 1</t>
  </si>
  <si>
    <t>10/01</t>
  </si>
  <si>
    <t xml:space="preserve">NSCL </t>
  </si>
  <si>
    <t>NP SUBSTITUTE</t>
  </si>
  <si>
    <t>XJ OT ELIG</t>
  </si>
  <si>
    <t>Office of the Governor</t>
  </si>
  <si>
    <t>01</t>
  </si>
  <si>
    <t>SICK LEAVE USAGE</t>
  </si>
  <si>
    <t>LV SICK</t>
  </si>
  <si>
    <t>October 16</t>
  </si>
  <si>
    <t>10/16</t>
  </si>
  <si>
    <t xml:space="preserve">NTCL </t>
  </si>
  <si>
    <t>NORMAL NP CLASS</t>
  </si>
  <si>
    <t>XJ OT INELIG</t>
  </si>
  <si>
    <t>Office of the Lt. Governor</t>
  </si>
  <si>
    <t>152</t>
  </si>
  <si>
    <t>EXCESS SICK LEAVE USAGE</t>
  </si>
  <si>
    <t>LV XS SICK</t>
  </si>
  <si>
    <t>November 1</t>
  </si>
  <si>
    <t>11/01</t>
  </si>
  <si>
    <t>NTGRD</t>
  </si>
  <si>
    <t>NATIONAL GUARD</t>
  </si>
  <si>
    <t>XL OT ELIG</t>
  </si>
  <si>
    <t>Public Safety</t>
  </si>
  <si>
    <t>12</t>
  </si>
  <si>
    <t>158</t>
  </si>
  <si>
    <t>DONATED LEAVE USAGE</t>
  </si>
  <si>
    <t>LV DON</t>
  </si>
  <si>
    <t>November 16</t>
  </si>
  <si>
    <t>11/16</t>
  </si>
  <si>
    <t xml:space="preserve">OSCL </t>
  </si>
  <si>
    <t>ONCALL NP CLASS</t>
  </si>
  <si>
    <t>XL OT INELIG</t>
  </si>
  <si>
    <t>Revenue</t>
  </si>
  <si>
    <t>159</t>
  </si>
  <si>
    <t>INJURY LEAVE ACOA</t>
  </si>
  <si>
    <t>LV GS INJURY</t>
  </si>
  <si>
    <t>December 1</t>
  </si>
  <si>
    <t>12/01</t>
  </si>
  <si>
    <t xml:space="preserve">PGCL </t>
  </si>
  <si>
    <t>LTNP PROG CLASS</t>
  </si>
  <si>
    <t>Transportation &amp; Public Fac</t>
  </si>
  <si>
    <t>25</t>
  </si>
  <si>
    <t>ANNUAL LEAVE USAGE</t>
  </si>
  <si>
    <t>LV ANN</t>
  </si>
  <si>
    <t>December 16</t>
  </si>
  <si>
    <t>12/16</t>
  </si>
  <si>
    <t xml:space="preserve">PJCL </t>
  </si>
  <si>
    <t>LTNP PROJ CLASS</t>
  </si>
  <si>
    <t>PERSONAL LEAVE USAGE</t>
  </si>
  <si>
    <t>LV PER</t>
  </si>
  <si>
    <t xml:space="preserve">PSCL </t>
  </si>
  <si>
    <t>LTNP SUBSTITUTE</t>
  </si>
  <si>
    <t>PERSONAL SICK LEAVE USAGE</t>
  </si>
  <si>
    <t>LV PER SK</t>
  </si>
  <si>
    <t xml:space="preserve">PTCL </t>
  </si>
  <si>
    <t>LTNP NORM CLASS</t>
  </si>
  <si>
    <t>172</t>
  </si>
  <si>
    <t>COMP LEAVE USAGE</t>
  </si>
  <si>
    <t>LV COMP</t>
  </si>
  <si>
    <t xml:space="preserve">TGCL </t>
  </si>
  <si>
    <t>STNP PROG CLASS</t>
  </si>
  <si>
    <t>180</t>
  </si>
  <si>
    <t>ADMINISTRATIVE LEAVE</t>
  </si>
  <si>
    <t>ADMIN LEAVE</t>
  </si>
  <si>
    <t xml:space="preserve">TJCL </t>
  </si>
  <si>
    <t>STNP PROJ CLASS</t>
  </si>
  <si>
    <t>181</t>
  </si>
  <si>
    <t>BUSINESS LEAVE BANK USE-AA/AP/PSEA</t>
  </si>
  <si>
    <t>AA BUS LEAVE</t>
  </si>
  <si>
    <t xml:space="preserve">TSCL </t>
  </si>
  <si>
    <t>STNP SUBSTITUTE</t>
  </si>
  <si>
    <t>182</t>
  </si>
  <si>
    <t>BUSINESS LEAVE BANK USE-KK/CEA</t>
  </si>
  <si>
    <t>KK BUS LEAVE</t>
  </si>
  <si>
    <t xml:space="preserve">TTCL </t>
  </si>
  <si>
    <t>STNP NORM CLASS</t>
  </si>
  <si>
    <t>183</t>
  </si>
  <si>
    <t>BUSINESS LEAVE BANK USE-LL/LTC</t>
  </si>
  <si>
    <t>LL BUS LEAVE</t>
  </si>
  <si>
    <t>184</t>
  </si>
  <si>
    <t>BUSINESS LEAVE BANK USE- SS/APEA</t>
  </si>
  <si>
    <t>SS BUS LEAVE</t>
  </si>
  <si>
    <t>186</t>
  </si>
  <si>
    <t>BUSINESS LEAVE BANK USE-TM/TEAME</t>
  </si>
  <si>
    <t>TM BUS LEAVE</t>
  </si>
  <si>
    <t>187</t>
  </si>
  <si>
    <t>BUSINESS LEAVE BANK USE-GG/GY/GP/GZ/ASEA</t>
  </si>
  <si>
    <t>GG BUS LEAVE</t>
  </si>
  <si>
    <t>188</t>
  </si>
  <si>
    <t>BUSINESS LEAVE BANK USE- TA/AVTECTA</t>
  </si>
  <si>
    <t>TA BUS LEAVE</t>
  </si>
  <si>
    <t>190</t>
  </si>
  <si>
    <t>MILITARY LEAVE USAGE</t>
  </si>
  <si>
    <t>LV MIL</t>
  </si>
  <si>
    <t>191</t>
  </si>
  <si>
    <t>PROFESSIONAL DEVELOPMENT LEAVE USAGE-TM/TEAME</t>
  </si>
  <si>
    <t>TM PROF DEV LV</t>
  </si>
  <si>
    <t>195</t>
  </si>
  <si>
    <t>COURT LEAVE</t>
  </si>
  <si>
    <t>COURT LEAVE USE</t>
  </si>
  <si>
    <t>204</t>
  </si>
  <si>
    <t>NONPERM SUBSTITUTE PAY- LL/LTC</t>
  </si>
  <si>
    <t>LL NONPERM SUB</t>
  </si>
  <si>
    <t>205</t>
  </si>
  <si>
    <t>NON-PERMANENT PAY-LL/LTC</t>
  </si>
  <si>
    <t>LL NONPERM PAY</t>
  </si>
  <si>
    <t>206</t>
  </si>
  <si>
    <t>HAZARD PAY</t>
  </si>
  <si>
    <t>209</t>
  </si>
  <si>
    <t>STDBY FOR PSEA/APEA</t>
  </si>
  <si>
    <t>STBY AA/AP/SS</t>
  </si>
  <si>
    <t>210</t>
  </si>
  <si>
    <t>STANDBY INCLUDABLE-FOR FLSA</t>
  </si>
  <si>
    <t>STBY INCU FLSA</t>
  </si>
  <si>
    <t>211</t>
  </si>
  <si>
    <t>STANDBY EXCLUDABLE-FOR FLSA</t>
  </si>
  <si>
    <t>STBY EXCU FLSA</t>
  </si>
  <si>
    <t>212</t>
  </si>
  <si>
    <t>STANDBY RDO</t>
  </si>
  <si>
    <t>STBY RDO</t>
  </si>
  <si>
    <t>214</t>
  </si>
  <si>
    <t>STANDBY HOLIDAY</t>
  </si>
  <si>
    <t>STBY HOL</t>
  </si>
  <si>
    <t>220</t>
  </si>
  <si>
    <t>FIELD TRAINING OFFICER</t>
  </si>
  <si>
    <t>FTO PREM</t>
  </si>
  <si>
    <t>221</t>
  </si>
  <si>
    <t>OFF IN CHARGE-ACTG WATCH COMM</t>
  </si>
  <si>
    <t>OIC 5%</t>
  </si>
  <si>
    <t>222</t>
  </si>
  <si>
    <t>PILOT PREMIUM</t>
  </si>
  <si>
    <t>223</t>
  </si>
  <si>
    <t>DIVER PREMIUM</t>
  </si>
  <si>
    <t>224</t>
  </si>
  <si>
    <t>SERT PREMIUM</t>
  </si>
  <si>
    <t>225</t>
  </si>
  <si>
    <t>EXPLOSIVE ORD DISPOSAL PREM</t>
  </si>
  <si>
    <t>EOD PREMIUM</t>
  </si>
  <si>
    <t>226</t>
  </si>
  <si>
    <t>INSTRUCTOR PREMIUM</t>
  </si>
  <si>
    <t>INSTR PREMIUM</t>
  </si>
  <si>
    <t>227</t>
  </si>
  <si>
    <t>ONCALL PREMIUM- LL/LTC</t>
  </si>
  <si>
    <t>LL ONCALL</t>
  </si>
  <si>
    <t>228</t>
  </si>
  <si>
    <t>WEEKEND PREMIUM - GG/GY/GP/GZ/ASEA</t>
  </si>
  <si>
    <t>GGU WK PREMIUM</t>
  </si>
  <si>
    <t>229</t>
  </si>
  <si>
    <t>OFFICER IN CHARGE - 3.75%</t>
  </si>
  <si>
    <t>OIC-3.75%</t>
  </si>
  <si>
    <t>230</t>
  </si>
  <si>
    <t>TRAVEL - MINIMUM GUARANTEE</t>
  </si>
  <si>
    <t>TRVL MIN GUAR</t>
  </si>
  <si>
    <t>231</t>
  </si>
  <si>
    <t>TRAVEL - NON WORK/MIN GUAR</t>
  </si>
  <si>
    <t>TRVL NON WORK</t>
  </si>
  <si>
    <t>232</t>
  </si>
  <si>
    <t>PILOT PREMIUM - OT</t>
  </si>
  <si>
    <t>PILT PREMIUM OT</t>
  </si>
  <si>
    <t>234</t>
  </si>
  <si>
    <t>SERT PREMIUM - OT</t>
  </si>
  <si>
    <t>SERT PREMIUM OT</t>
  </si>
  <si>
    <t>235</t>
  </si>
  <si>
    <t>WK END PREM O/T RATE - GG/GY/GP/GZ/ASEA</t>
  </si>
  <si>
    <t>GGU WK OT PREM</t>
  </si>
  <si>
    <t>237</t>
  </si>
  <si>
    <t>OVERTIME EXEMPT PREMIUM</t>
  </si>
  <si>
    <t>OT EXMT PREMIUM</t>
  </si>
  <si>
    <t>238</t>
  </si>
  <si>
    <t>A/P RESCUE &amp; FIREFIGHTER PAY</t>
  </si>
  <si>
    <t>ARFF PAY</t>
  </si>
  <si>
    <t>239</t>
  </si>
  <si>
    <t>FOREMAN PAY</t>
  </si>
  <si>
    <t>240</t>
  </si>
  <si>
    <t>LEAD PAY</t>
  </si>
  <si>
    <t>241</t>
  </si>
  <si>
    <t>MT EDGECUMBE EXTRA CURR PAY</t>
  </si>
  <si>
    <t>TM EX CUR PAY</t>
  </si>
  <si>
    <t>243</t>
  </si>
  <si>
    <t>RECALL BEFORE LIMIT - ACTUAL TIME WORKED</t>
  </si>
  <si>
    <t>RECALL BL WKD</t>
  </si>
  <si>
    <t>244</t>
  </si>
  <si>
    <t>RECALL AFT LMT - ACTL HRS WORKED</t>
  </si>
  <si>
    <t>RECALL AL WKD</t>
  </si>
  <si>
    <t>245</t>
  </si>
  <si>
    <t>RECALL AFT LMT - PREM TO MIN</t>
  </si>
  <si>
    <t>RECALL TO MIN</t>
  </si>
  <si>
    <t>246</t>
  </si>
  <si>
    <t>RECALL-HRS NOT WORKED-STRAIGHT</t>
  </si>
  <si>
    <t>RECALL STNT WKD</t>
  </si>
  <si>
    <t>247</t>
  </si>
  <si>
    <t>RECALL-HRS WORKED-STRAIGHT</t>
  </si>
  <si>
    <t>RECALL ST WKD</t>
  </si>
  <si>
    <t>249</t>
  </si>
  <si>
    <t>HOLIDAY - HOURS WORKED</t>
  </si>
  <si>
    <t>HOLIDAY WRK</t>
  </si>
  <si>
    <t>250</t>
  </si>
  <si>
    <t>OVERTIME - STRAIGHT</t>
  </si>
  <si>
    <t>ADD ST PAY</t>
  </si>
  <si>
    <t>251</t>
  </si>
  <si>
    <t>OVERTIME - TIME &amp; 1/2</t>
  </si>
  <si>
    <t>OT X 1.5</t>
  </si>
  <si>
    <t>252</t>
  </si>
  <si>
    <t>DOUBLETIME OVERTIME</t>
  </si>
  <si>
    <t>DOUBLETIME</t>
  </si>
  <si>
    <t>260</t>
  </si>
  <si>
    <t>SWING OVERTIME</t>
  </si>
  <si>
    <t>SWING DIFF OT</t>
  </si>
  <si>
    <t>262</t>
  </si>
  <si>
    <t>SWING DOUBLETIME</t>
  </si>
  <si>
    <t>SWING DIFF OTX2</t>
  </si>
  <si>
    <t>270</t>
  </si>
  <si>
    <t>GRAVE OVERTIME</t>
  </si>
  <si>
    <t>GRAVE DIFF OT</t>
  </si>
  <si>
    <t>272</t>
  </si>
  <si>
    <t>GRAVE DOUBLETIME</t>
  </si>
  <si>
    <t>GRAVE DIFF OTX2</t>
  </si>
  <si>
    <t>280</t>
  </si>
  <si>
    <t>SWING DIFFERENTIAL</t>
  </si>
  <si>
    <t>SWING DIFF</t>
  </si>
  <si>
    <t>290</t>
  </si>
  <si>
    <t>GRAVE DIFFERENTIAL</t>
  </si>
  <si>
    <t>GRAVE DIFF</t>
  </si>
  <si>
    <t>340</t>
  </si>
  <si>
    <t xml:space="preserve"> SEC 125 PLAN-CASH-LL/LTC</t>
  </si>
  <si>
    <t>LL 125 CASH</t>
  </si>
  <si>
    <t>344</t>
  </si>
  <si>
    <t>MISSION CRITICAL INCENTIVE PAY</t>
  </si>
  <si>
    <t xml:space="preserve">MCIP </t>
  </si>
  <si>
    <t>949</t>
  </si>
  <si>
    <t>FURLOUGH TIME</t>
  </si>
  <si>
    <t>FURLOUGH</t>
  </si>
  <si>
    <t>953</t>
  </si>
  <si>
    <t>APPROVED LEAVE WITHOUT PAY</t>
  </si>
  <si>
    <t>LWOP</t>
  </si>
  <si>
    <t>954</t>
  </si>
  <si>
    <t>UNAUTHORIZED LEAVE WITHOUT PAY</t>
  </si>
  <si>
    <t>UNAUTH LWOP</t>
  </si>
  <si>
    <t>961</t>
  </si>
  <si>
    <t>NON SCHEDULED HOURS</t>
  </si>
  <si>
    <t>NON SCHD HOURS</t>
  </si>
  <si>
    <t>962</t>
  </si>
  <si>
    <t>DISCIPLINARY LWOP</t>
  </si>
  <si>
    <t>DISCP LWOP</t>
  </si>
  <si>
    <t>963</t>
  </si>
  <si>
    <t>WORKERS COMP LEAVE ADJUSTMENT</t>
  </si>
  <si>
    <t>WC LEAVE ADJ</t>
  </si>
  <si>
    <t>964</t>
  </si>
  <si>
    <t>UNAUTHORIZED ABSENCE</t>
  </si>
  <si>
    <t>UNAUTH ABSENCE</t>
  </si>
  <si>
    <t>990</t>
  </si>
  <si>
    <t>BALANCE OF SCHEDULED HOURS</t>
  </si>
  <si>
    <t>BAL SCHD HOURS</t>
  </si>
  <si>
    <t>15G</t>
  </si>
  <si>
    <t>CATASTROPHIC LEAVE USAGE - GGU</t>
  </si>
  <si>
    <t>LV GGU CAT</t>
  </si>
  <si>
    <t>15K</t>
  </si>
  <si>
    <t>CATASTROPHIC LEAVE USAGE - KK</t>
  </si>
  <si>
    <t>LV KK CAT</t>
  </si>
  <si>
    <t>15S</t>
  </si>
  <si>
    <t>CATASTROPHIC LEAVE USAGE - SS</t>
  </si>
  <si>
    <t>LV SS CAT</t>
  </si>
  <si>
    <t>19A</t>
  </si>
  <si>
    <t>CONTRACTUAL FLEX TIME USAGE - O/T INEL</t>
  </si>
  <si>
    <t>LV FLEX TIME</t>
  </si>
  <si>
    <t>19C</t>
  </si>
  <si>
    <t>JUDICIAL VACATION LEAVE USAGE</t>
  </si>
  <si>
    <t>LV JUD VAC</t>
  </si>
  <si>
    <t>206H</t>
  </si>
  <si>
    <t>HOURLY HAZARD PAY</t>
  </si>
  <si>
    <t>HAZARD HRLY</t>
  </si>
  <si>
    <t>20H</t>
  </si>
  <si>
    <t>HOLIDAY PAY - SS/GGU</t>
  </si>
  <si>
    <t>SS/GGU HOL PAY</t>
  </si>
  <si>
    <t>20N</t>
  </si>
  <si>
    <t>CNA NONPERM SUBSTITUTE</t>
  </si>
  <si>
    <t>CNA NONPERM SUB</t>
  </si>
  <si>
    <t>20P</t>
  </si>
  <si>
    <t>HOLIDAY RDO</t>
  </si>
  <si>
    <t>RDO HOLIDAY PAY</t>
  </si>
  <si>
    <t>21A</t>
  </si>
  <si>
    <t>STDBY EXCLUDE FOR FLSA SS/APEA 1.25</t>
  </si>
  <si>
    <t>STBY EXC SS</t>
  </si>
  <si>
    <t>21B</t>
  </si>
  <si>
    <t>STDBY INCLUDE FOR FLSA - SS .75</t>
  </si>
  <si>
    <t>STBY INC SS</t>
  </si>
  <si>
    <t>23A</t>
  </si>
  <si>
    <t>FTO/OIC - 10%</t>
  </si>
  <si>
    <t>FTO/OIC 10</t>
  </si>
  <si>
    <t>23B</t>
  </si>
  <si>
    <t>SERT PREMIUM-DOUBLE OT</t>
  </si>
  <si>
    <t>SERT DB OT</t>
  </si>
  <si>
    <t>23C</t>
  </si>
  <si>
    <t>PILOT PREMIUM -DOUBLE OT</t>
  </si>
  <si>
    <t>PLT DB OT</t>
  </si>
  <si>
    <t>23D</t>
  </si>
  <si>
    <t>OT EXEMPT STRAIGHT TIME</t>
  </si>
  <si>
    <t>S/T EX PREM</t>
  </si>
  <si>
    <t>FAMLV</t>
  </si>
  <si>
    <t>FAMILY LEAVE USAGE</t>
  </si>
  <si>
    <t>FOTA</t>
  </si>
  <si>
    <t>FOT $1.50/HR/OT</t>
  </si>
  <si>
    <t>FLAT OT PREM</t>
  </si>
  <si>
    <t>FSTA</t>
  </si>
  <si>
    <t>FST $1.50/HR/ST</t>
  </si>
  <si>
    <t>FLAT ST PREM</t>
  </si>
  <si>
    <t>19ND</t>
  </si>
  <si>
    <t>EMERGENCY / NATIONAL DISASTER LEAVE</t>
  </si>
  <si>
    <t>LV COVID19</t>
  </si>
  <si>
    <t>CSLF</t>
  </si>
  <si>
    <t>FFCRA/ EPSLA/ EMERGENCY PAID SICK LV FOR EMPLOYEE</t>
  </si>
  <si>
    <t>LV EPS SELF</t>
  </si>
  <si>
    <t>CFAM</t>
  </si>
  <si>
    <t>FFCRA/ EPSLA/ EMERGENCY PAID SICK LV FOR FAMILY/ OTHER</t>
  </si>
  <si>
    <t>LV EPS FAM</t>
  </si>
  <si>
    <t>OT INELIGIBLE EXTRA HRS WRKD/ TIME REPORT ONLY/NO PAY</t>
  </si>
  <si>
    <t>XS REG NO PAY</t>
  </si>
  <si>
    <t>944</t>
  </si>
  <si>
    <t>FLEX TIME EARNED/ADJUSTMENT</t>
  </si>
  <si>
    <t>ADJ FLEX TIME</t>
  </si>
  <si>
    <t>959</t>
  </si>
  <si>
    <t>COMPENSATORY LEAVE ADJUSTMENT</t>
  </si>
  <si>
    <t>ADJ COMP</t>
  </si>
  <si>
    <t>965</t>
  </si>
  <si>
    <t>PERSONAL LEAVE ADJUSTMENT</t>
  </si>
  <si>
    <t>ADJ PER</t>
  </si>
  <si>
    <t>Juneteenth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</si>
</sst>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mmmm\ d\,\ yyyy"/>
    <numFmt numFmtId="165" formatCode="ddd"/>
    <numFmt numFmtId="166" formatCode="m/d"/>
    <numFmt numFmtId="167" formatCode="000\-00\-0000"/>
    <numFmt numFmtId="168" formatCode="h:mm;@"/>
    <numFmt numFmtId="169" formatCode="mm/dd"/>
    <numFmt numFmtId="170" formatCode="[h]:mm"/>
    <numFmt numFmtId="171" formatCode="0.0000"/>
    <numFmt numFmtId="172" formatCode="[hh]:mm"/>
  </numFmts>
  <fonts count="69">
    <font>
      <sz val="10"/>
      <name val="Arial"/>
    </font>
    <font>
      <sz val="11"/>
      <color theme="1"/>
      <name val="Calibri"/>
      <family val="2"/>
      <scheme val="minor"/>
    </font>
    <font>
      <sz val="10"/>
      <name val="Arial"/>
      <family val="2"/>
    </font>
    <font>
      <sz val="10"/>
      <name val="Geneva"/>
    </font>
    <font>
      <b/>
      <sz val="16"/>
      <name val="Times New Roman"/>
      <family val="1"/>
    </font>
    <font>
      <sz val="10"/>
      <name val="Times New Roman"/>
      <family val="1"/>
    </font>
    <font>
      <b/>
      <sz val="14"/>
      <name val="Times New Roman"/>
      <family val="1"/>
    </font>
    <font>
      <sz val="9"/>
      <name val="Geneva"/>
    </font>
    <font>
      <sz val="9"/>
      <name val="Times New Roman"/>
      <family val="1"/>
    </font>
    <font>
      <b/>
      <sz val="10"/>
      <name val="Times New Roman"/>
      <family val="1"/>
    </font>
    <font>
      <b/>
      <sz val="9"/>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sz val="10"/>
      <color rgb="FFFF0000"/>
      <name val="Arial"/>
      <family val="2"/>
    </font>
    <font>
      <sz val="8"/>
      <color theme="1"/>
      <name val="Arial"/>
      <family val="2"/>
    </font>
    <font>
      <sz val="10"/>
      <color theme="1"/>
      <name val="Times New Roman"/>
      <family val="2"/>
    </font>
    <font>
      <b/>
      <sz val="10"/>
      <name val="Geneva"/>
    </font>
    <font>
      <b/>
      <sz val="8"/>
      <name val="Times New Roman"/>
      <family val="1"/>
    </font>
    <font>
      <sz val="10"/>
      <name val="Calibri"/>
      <family val="2"/>
      <scheme val="minor"/>
    </font>
    <font>
      <b/>
      <sz val="10"/>
      <name val="Calibri"/>
      <family val="2"/>
      <scheme val="minor"/>
    </font>
    <font>
      <sz val="12"/>
      <name val="Times New Roman"/>
      <family val="1"/>
    </font>
    <font>
      <sz val="9"/>
      <color indexed="81"/>
      <name val="Tahoma"/>
      <family val="2"/>
    </font>
    <font>
      <b/>
      <sz val="9"/>
      <color indexed="81"/>
      <name val="Tahoma"/>
      <family val="2"/>
    </font>
    <font>
      <b/>
      <sz val="14"/>
      <color theme="0"/>
      <name val="Times New Roman"/>
      <family val="1"/>
    </font>
    <font>
      <b/>
      <sz val="14"/>
      <color theme="1"/>
      <name val="Calibri"/>
      <family val="2"/>
      <scheme val="minor"/>
    </font>
    <font>
      <sz val="14"/>
      <color theme="1"/>
      <name val="Calibri"/>
      <family val="2"/>
      <scheme val="minor"/>
    </font>
    <font>
      <b/>
      <sz val="12"/>
      <name val="Times New Roman"/>
      <family val="1"/>
    </font>
    <font>
      <b/>
      <sz val="16"/>
      <color theme="1"/>
      <name val="Calibri"/>
      <family val="2"/>
      <scheme val="minor"/>
    </font>
    <font>
      <sz val="14"/>
      <color theme="1"/>
      <name val="Times New Roman"/>
      <family val="1"/>
    </font>
    <font>
      <sz val="12"/>
      <color theme="1"/>
      <name val="Times New Roman"/>
      <family val="1"/>
    </font>
    <font>
      <b/>
      <sz val="12"/>
      <color theme="1"/>
      <name val="Times New Roman"/>
      <family val="1"/>
    </font>
    <font>
      <b/>
      <sz val="16"/>
      <color theme="1"/>
      <name val="Times New Roman"/>
      <family val="1"/>
    </font>
    <font>
      <sz val="10"/>
      <color theme="1"/>
      <name val="Times New Roman"/>
      <family val="1"/>
    </font>
    <font>
      <b/>
      <sz val="10"/>
      <color theme="1"/>
      <name val="Times New Roman"/>
      <family val="1"/>
    </font>
    <font>
      <i/>
      <sz val="10"/>
      <color theme="1"/>
      <name val="Times New Roman"/>
      <family val="1"/>
    </font>
    <font>
      <sz val="12"/>
      <color theme="1"/>
      <name val="Calibri"/>
      <family val="2"/>
      <scheme val="minor"/>
    </font>
    <font>
      <sz val="12"/>
      <name val="Geneva"/>
    </font>
    <font>
      <sz val="8"/>
      <name val="Times New Roman"/>
      <family val="1"/>
    </font>
    <font>
      <b/>
      <i/>
      <sz val="10"/>
      <color theme="1"/>
      <name val="Times New Roman"/>
      <family val="1"/>
    </font>
    <font>
      <sz val="10"/>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rgb="FFF5F8EE"/>
        <bgColor indexed="64"/>
      </patternFill>
    </fill>
    <fill>
      <patternFill patternType="solid">
        <fgColor rgb="FFFFFF00"/>
        <bgColor indexed="64"/>
      </patternFill>
    </fill>
  </fills>
  <borders count="63">
    <border>
      <left/>
      <right/>
      <top/>
      <bottom/>
      <diagonal/>
    </border>
    <border>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top/>
      <bottom/>
      <diagonal/>
    </border>
    <border>
      <left style="double">
        <color indexed="64"/>
      </left>
      <right style="double">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style="medium">
        <color indexed="64"/>
      </top>
      <bottom/>
      <diagonal/>
    </border>
    <border>
      <left style="thin">
        <color indexed="64"/>
      </left>
      <right/>
      <top style="thin">
        <color indexed="64"/>
      </top>
      <bottom style="thin">
        <color indexed="64"/>
      </bottom>
      <diagonal/>
    </border>
    <border>
      <left style="double">
        <color indexed="64"/>
      </left>
      <right style="thin">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style="double">
        <color indexed="64"/>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top style="double">
        <color indexed="64"/>
      </top>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s>
  <cellStyleXfs count="120">
    <xf numFmtId="0" fontId="0" fillId="0" borderId="0"/>
    <xf numFmtId="43" fontId="2" fillId="0" borderId="0" applyFont="0" applyFill="0" applyBorder="0" applyAlignment="0" applyProtection="0"/>
    <xf numFmtId="0" fontId="3" fillId="0" borderId="0"/>
    <xf numFmtId="0" fontId="11" fillId="0" borderId="22" applyNumberFormat="0" applyFill="0" applyAlignment="0" applyProtection="0"/>
    <xf numFmtId="0" fontId="12" fillId="0" borderId="23" applyNumberFormat="0" applyFill="0" applyAlignment="0" applyProtection="0"/>
    <xf numFmtId="0" fontId="13" fillId="0" borderId="24"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25" applyNumberFormat="0" applyAlignment="0" applyProtection="0"/>
    <xf numFmtId="0" fontId="18" fillId="6" borderId="26" applyNumberFormat="0" applyAlignment="0" applyProtection="0"/>
    <xf numFmtId="0" fontId="19" fillId="6" borderId="25" applyNumberFormat="0" applyAlignment="0" applyProtection="0"/>
    <xf numFmtId="0" fontId="20" fillId="0" borderId="27" applyNumberFormat="0" applyFill="0" applyAlignment="0" applyProtection="0"/>
    <xf numFmtId="0" fontId="21" fillId="7" borderId="28"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30" applyNumberFormat="0" applyFill="0" applyAlignment="0" applyProtection="0"/>
    <xf numFmtId="0" fontId="2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2" fillId="0" borderId="0"/>
    <xf numFmtId="0" fontId="26" fillId="10"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9" fillId="3" borderId="0" applyNumberFormat="0" applyBorder="0" applyAlignment="0" applyProtection="0"/>
    <xf numFmtId="0" fontId="30" fillId="6" borderId="25" applyNumberFormat="0" applyAlignment="0" applyProtection="0"/>
    <xf numFmtId="0" fontId="31" fillId="7" borderId="28" applyNumberFormat="0" applyAlignment="0" applyProtection="0"/>
    <xf numFmtId="0" fontId="32" fillId="0" borderId="0" applyNumberFormat="0" applyFill="0" applyBorder="0" applyAlignment="0" applyProtection="0"/>
    <xf numFmtId="0" fontId="33" fillId="2" borderId="0" applyNumberFormat="0" applyBorder="0" applyAlignment="0" applyProtection="0"/>
    <xf numFmtId="0" fontId="34" fillId="0" borderId="22" applyNumberFormat="0" applyFill="0" applyAlignment="0" applyProtection="0"/>
    <xf numFmtId="0" fontId="35" fillId="0" borderId="23" applyNumberFormat="0" applyFill="0" applyAlignment="0" applyProtection="0"/>
    <xf numFmtId="0" fontId="36" fillId="0" borderId="24" applyNumberFormat="0" applyFill="0" applyAlignment="0" applyProtection="0"/>
    <xf numFmtId="0" fontId="36" fillId="0" borderId="0" applyNumberFormat="0" applyFill="0" applyBorder="0" applyAlignment="0" applyProtection="0"/>
    <xf numFmtId="0" fontId="37" fillId="5" borderId="25" applyNumberFormat="0" applyAlignment="0" applyProtection="0"/>
    <xf numFmtId="0" fontId="38" fillId="0" borderId="27" applyNumberFormat="0" applyFill="0" applyAlignment="0" applyProtection="0"/>
    <xf numFmtId="0" fontId="39" fillId="4" borderId="0" applyNumberFormat="0" applyBorder="0" applyAlignment="0" applyProtection="0"/>
    <xf numFmtId="0" fontId="2" fillId="0" borderId="0"/>
    <xf numFmtId="0" fontId="2" fillId="0" borderId="0"/>
    <xf numFmtId="0" fontId="26" fillId="8" borderId="29" applyNumberFormat="0" applyFont="0" applyAlignment="0" applyProtection="0"/>
    <xf numFmtId="0" fontId="40" fillId="6" borderId="26" applyNumberFormat="0" applyAlignment="0" applyProtection="0"/>
    <xf numFmtId="0" fontId="41" fillId="0" borderId="0" applyNumberFormat="0" applyFill="0" applyBorder="0" applyAlignment="0" applyProtection="0"/>
    <xf numFmtId="0" fontId="27" fillId="0" borderId="30" applyNumberFormat="0" applyFill="0" applyAlignment="0" applyProtection="0"/>
    <xf numFmtId="0" fontId="42"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8" borderId="29" applyNumberFormat="0" applyFont="0" applyAlignment="0" applyProtection="0"/>
    <xf numFmtId="0" fontId="1" fillId="8" borderId="29" applyNumberFormat="0" applyFont="0" applyAlignment="0" applyProtection="0"/>
    <xf numFmtId="0" fontId="1" fillId="8" borderId="29" applyNumberFormat="0" applyFont="0" applyAlignment="0" applyProtection="0"/>
  </cellStyleXfs>
  <cellXfs count="235">
    <xf numFmtId="0" fontId="0" fillId="0" borderId="0" xfId="0"/>
    <xf numFmtId="0" fontId="5" fillId="0" borderId="0" xfId="2" applyFont="1"/>
    <xf numFmtId="0" fontId="3" fillId="0" borderId="0" xfId="2"/>
    <xf numFmtId="0" fontId="7" fillId="0" borderId="0" xfId="2" applyFont="1"/>
    <xf numFmtId="167" fontId="5" fillId="0" borderId="0" xfId="2" applyNumberFormat="1" applyFont="1"/>
    <xf numFmtId="0" fontId="3" fillId="0" borderId="0" xfId="2" applyAlignment="1">
      <alignment horizontal="right"/>
    </xf>
    <xf numFmtId="0" fontId="45" fillId="0" borderId="0" xfId="2" applyFont="1"/>
    <xf numFmtId="0" fontId="9" fillId="0" borderId="0" xfId="2" applyFont="1" applyAlignment="1">
      <alignment horizontal="right"/>
    </xf>
    <xf numFmtId="165" fontId="5" fillId="0" borderId="0" xfId="0" applyNumberFormat="1" applyFont="1" applyProtection="1">
      <protection hidden="1"/>
    </xf>
    <xf numFmtId="49" fontId="5" fillId="0" borderId="0" xfId="0" applyNumberFormat="1" applyFont="1" applyAlignment="1">
      <alignment horizontal="center"/>
    </xf>
    <xf numFmtId="165" fontId="8" fillId="34" borderId="8" xfId="0" applyNumberFormat="1" applyFont="1" applyFill="1" applyBorder="1" applyAlignment="1">
      <alignment horizontal="center" wrapText="1"/>
    </xf>
    <xf numFmtId="2" fontId="3" fillId="0" borderId="0" xfId="2" applyNumberFormat="1"/>
    <xf numFmtId="170" fontId="5" fillId="0" borderId="0" xfId="0" quotePrefix="1" applyNumberFormat="1" applyFont="1" applyAlignment="1">
      <alignment horizontal="right"/>
    </xf>
    <xf numFmtId="170" fontId="5" fillId="0" borderId="0" xfId="0" applyNumberFormat="1" applyFont="1" applyAlignment="1">
      <alignment horizontal="right"/>
    </xf>
    <xf numFmtId="165" fontId="10" fillId="34" borderId="8" xfId="0" applyNumberFormat="1" applyFont="1" applyFill="1" applyBorder="1" applyAlignment="1">
      <alignment horizontal="center" wrapText="1"/>
    </xf>
    <xf numFmtId="165" fontId="5" fillId="38" borderId="0" xfId="0" applyNumberFormat="1" applyFont="1" applyFill="1" applyAlignment="1" applyProtection="1">
      <alignment horizontal="left"/>
      <protection hidden="1"/>
    </xf>
    <xf numFmtId="0" fontId="6" fillId="0" borderId="0" xfId="2" applyFont="1"/>
    <xf numFmtId="0" fontId="47" fillId="0" borderId="0" xfId="2" applyFont="1"/>
    <xf numFmtId="49" fontId="47" fillId="0" borderId="0" xfId="2" applyNumberFormat="1" applyFont="1" applyAlignment="1">
      <alignment horizontal="left"/>
    </xf>
    <xf numFmtId="49" fontId="47" fillId="0" borderId="0" xfId="0" applyNumberFormat="1" applyFont="1"/>
    <xf numFmtId="0" fontId="47" fillId="0" borderId="0" xfId="0" applyFont="1"/>
    <xf numFmtId="0" fontId="48" fillId="0" borderId="0" xfId="0" applyFont="1" applyAlignment="1" applyProtection="1">
      <alignment horizontal="center"/>
      <protection locked="0"/>
    </xf>
    <xf numFmtId="0" fontId="48" fillId="0" borderId="0" xfId="0" applyFont="1"/>
    <xf numFmtId="0" fontId="48" fillId="0" borderId="0" xfId="0" applyFont="1" applyAlignment="1" applyProtection="1">
      <alignment horizontal="left"/>
      <protection locked="0"/>
    </xf>
    <xf numFmtId="0" fontId="48" fillId="0" borderId="0" xfId="0" applyFont="1" applyAlignment="1">
      <alignment horizontal="center"/>
    </xf>
    <xf numFmtId="49" fontId="48" fillId="0" borderId="0" xfId="0" applyNumberFormat="1" applyFont="1"/>
    <xf numFmtId="14" fontId="47" fillId="0" borderId="0" xfId="0" applyNumberFormat="1" applyFont="1" applyAlignment="1" applyProtection="1">
      <alignment horizontal="center"/>
      <protection locked="0"/>
    </xf>
    <xf numFmtId="0" fontId="47" fillId="0" borderId="0" xfId="0" applyFont="1" applyAlignment="1" applyProtection="1">
      <alignment horizontal="left"/>
      <protection locked="0"/>
    </xf>
    <xf numFmtId="20" fontId="47" fillId="0" borderId="0" xfId="0" applyNumberFormat="1" applyFont="1" applyAlignment="1" applyProtection="1">
      <alignment horizontal="center"/>
      <protection locked="0"/>
    </xf>
    <xf numFmtId="49" fontId="47" fillId="0" borderId="0" xfId="0" applyNumberFormat="1" applyFont="1" applyAlignment="1">
      <alignment horizontal="center"/>
    </xf>
    <xf numFmtId="0" fontId="47" fillId="0" borderId="0" xfId="0" applyFont="1" applyProtection="1">
      <protection locked="0"/>
    </xf>
    <xf numFmtId="0" fontId="47" fillId="0" borderId="0" xfId="0" applyFont="1" applyAlignment="1">
      <alignment horizontal="center"/>
    </xf>
    <xf numFmtId="165" fontId="8" fillId="34" borderId="48" xfId="0" applyNumberFormat="1" applyFont="1" applyFill="1" applyBorder="1" applyAlignment="1">
      <alignment horizontal="center" wrapText="1"/>
    </xf>
    <xf numFmtId="165" fontId="5" fillId="38" borderId="0" xfId="0" applyNumberFormat="1" applyFont="1" applyFill="1" applyAlignment="1" applyProtection="1">
      <alignment horizontal="left" vertical="top"/>
      <protection hidden="1"/>
    </xf>
    <xf numFmtId="165" fontId="10" fillId="34" borderId="53" xfId="0" applyNumberFormat="1" applyFont="1" applyFill="1" applyBorder="1" applyAlignment="1">
      <alignment horizontal="center" wrapText="1"/>
    </xf>
    <xf numFmtId="169" fontId="9" fillId="34" borderId="13" xfId="0" applyNumberFormat="1" applyFont="1" applyFill="1" applyBorder="1" applyAlignment="1">
      <alignment horizontal="center" vertical="center" wrapText="1"/>
    </xf>
    <xf numFmtId="169" fontId="5" fillId="34" borderId="9" xfId="0" applyNumberFormat="1" applyFont="1" applyFill="1" applyBorder="1" applyAlignment="1">
      <alignment horizontal="center" vertical="center" wrapText="1"/>
    </xf>
    <xf numFmtId="169" fontId="5" fillId="34" borderId="13" xfId="0" applyNumberFormat="1" applyFont="1" applyFill="1" applyBorder="1" applyAlignment="1">
      <alignment horizontal="center" vertical="center" wrapText="1"/>
    </xf>
    <xf numFmtId="170" fontId="9" fillId="0" borderId="55" xfId="0" quotePrefix="1" applyNumberFormat="1" applyFont="1" applyBorder="1" applyProtection="1">
      <protection hidden="1"/>
    </xf>
    <xf numFmtId="0" fontId="3" fillId="0" borderId="0" xfId="2" applyProtection="1">
      <protection locked="0"/>
    </xf>
    <xf numFmtId="1" fontId="49" fillId="0" borderId="1" xfId="2" applyNumberFormat="1" applyFont="1" applyBorder="1" applyProtection="1">
      <protection locked="0"/>
    </xf>
    <xf numFmtId="1" fontId="49" fillId="0" borderId="0" xfId="2" applyNumberFormat="1" applyFont="1" applyProtection="1">
      <protection locked="0"/>
    </xf>
    <xf numFmtId="0" fontId="49" fillId="0" borderId="0" xfId="2" applyFont="1"/>
    <xf numFmtId="1" fontId="5" fillId="0" borderId="0" xfId="2" applyNumberFormat="1" applyFont="1"/>
    <xf numFmtId="14" fontId="47" fillId="0" borderId="0" xfId="0" applyNumberFormat="1" applyFont="1"/>
    <xf numFmtId="0" fontId="6" fillId="38" borderId="0" xfId="0" applyFont="1" applyFill="1" applyAlignment="1">
      <alignment horizontal="center"/>
    </xf>
    <xf numFmtId="170" fontId="6" fillId="38" borderId="0" xfId="0" quotePrefix="1" applyNumberFormat="1" applyFont="1" applyFill="1" applyAlignment="1" applyProtection="1">
      <alignment horizontal="right"/>
      <protection locked="0"/>
    </xf>
    <xf numFmtId="170" fontId="6" fillId="38" borderId="0" xfId="0" applyNumberFormat="1" applyFont="1" applyFill="1" applyAlignment="1" applyProtection="1">
      <alignment horizontal="right"/>
      <protection locked="0"/>
    </xf>
    <xf numFmtId="170" fontId="52" fillId="38" borderId="0" xfId="1" applyNumberFormat="1" applyFont="1" applyFill="1" applyBorder="1" applyAlignment="1" applyProtection="1">
      <alignment horizontal="right"/>
    </xf>
    <xf numFmtId="49" fontId="5" fillId="38" borderId="0" xfId="0" applyNumberFormat="1" applyFont="1" applyFill="1" applyAlignment="1" applyProtection="1">
      <alignment horizontal="center"/>
      <protection hidden="1"/>
    </xf>
    <xf numFmtId="0" fontId="3" fillId="0" borderId="0" xfId="2" applyProtection="1">
      <protection hidden="1"/>
    </xf>
    <xf numFmtId="170" fontId="5" fillId="38" borderId="0" xfId="0" quotePrefix="1" applyNumberFormat="1" applyFont="1" applyFill="1" applyAlignment="1" applyProtection="1">
      <alignment horizontal="right"/>
      <protection hidden="1"/>
    </xf>
    <xf numFmtId="170" fontId="5" fillId="38" borderId="0" xfId="0" applyNumberFormat="1" applyFont="1" applyFill="1" applyAlignment="1" applyProtection="1">
      <alignment horizontal="right"/>
      <protection hidden="1"/>
    </xf>
    <xf numFmtId="170" fontId="5" fillId="0" borderId="0" xfId="2" applyNumberFormat="1" applyFont="1" applyProtection="1">
      <protection locked="0"/>
    </xf>
    <xf numFmtId="0" fontId="5" fillId="0" borderId="0" xfId="2" applyFont="1" applyAlignment="1">
      <alignment horizontal="left"/>
    </xf>
    <xf numFmtId="170" fontId="5" fillId="0" borderId="0" xfId="2" applyNumberFormat="1" applyFont="1"/>
    <xf numFmtId="170" fontId="9" fillId="0" borderId="0" xfId="2" applyNumberFormat="1" applyFont="1" applyAlignment="1">
      <alignment horizontal="right"/>
    </xf>
    <xf numFmtId="0" fontId="54" fillId="0" borderId="0" xfId="0" applyFont="1"/>
    <xf numFmtId="168" fontId="54" fillId="0" borderId="0" xfId="0" applyNumberFormat="1" applyFont="1"/>
    <xf numFmtId="0" fontId="54" fillId="0" borderId="0" xfId="0" applyFont="1" applyAlignment="1">
      <alignment horizontal="center"/>
    </xf>
    <xf numFmtId="0" fontId="57" fillId="0" borderId="0" xfId="0" applyFont="1"/>
    <xf numFmtId="0" fontId="58" fillId="0" borderId="0" xfId="0" applyFont="1"/>
    <xf numFmtId="0" fontId="53" fillId="0" borderId="58" xfId="0" applyFont="1" applyBorder="1" applyAlignment="1">
      <alignment horizontal="center"/>
    </xf>
    <xf numFmtId="0" fontId="9" fillId="38" borderId="0" xfId="2" applyFont="1" applyFill="1" applyAlignment="1">
      <alignment horizontal="right"/>
    </xf>
    <xf numFmtId="0" fontId="7" fillId="38" borderId="0" xfId="2" applyFont="1" applyFill="1"/>
    <xf numFmtId="0" fontId="6" fillId="38" borderId="0" xfId="2" applyFont="1" applyFill="1" applyAlignment="1">
      <alignment horizontal="right"/>
    </xf>
    <xf numFmtId="0" fontId="58" fillId="38" borderId="0" xfId="0" applyFont="1" applyFill="1"/>
    <xf numFmtId="167" fontId="5" fillId="38" borderId="0" xfId="2" applyNumberFormat="1" applyFont="1" applyFill="1"/>
    <xf numFmtId="1" fontId="5" fillId="38" borderId="0" xfId="2" applyNumberFormat="1" applyFont="1" applyFill="1"/>
    <xf numFmtId="0" fontId="54" fillId="33" borderId="14" xfId="0" applyFont="1" applyFill="1" applyBorder="1" applyAlignment="1" applyProtection="1">
      <alignment horizontal="center"/>
      <protection locked="0"/>
    </xf>
    <xf numFmtId="0" fontId="61" fillId="33" borderId="14" xfId="0" applyFont="1" applyFill="1" applyBorder="1" applyProtection="1">
      <protection locked="0"/>
    </xf>
    <xf numFmtId="2" fontId="58" fillId="33" borderId="14" xfId="0" applyNumberFormat="1" applyFont="1" applyFill="1" applyBorder="1" applyAlignment="1" applyProtection="1">
      <alignment horizontal="center"/>
      <protection locked="0"/>
    </xf>
    <xf numFmtId="0" fontId="54" fillId="38" borderId="0" xfId="0" applyFont="1" applyFill="1"/>
    <xf numFmtId="0" fontId="56" fillId="38" borderId="0" xfId="0" applyFont="1" applyFill="1"/>
    <xf numFmtId="0" fontId="58" fillId="38" borderId="0" xfId="0" applyFont="1" applyFill="1" applyAlignment="1">
      <alignment horizontal="left"/>
    </xf>
    <xf numFmtId="1" fontId="49" fillId="38" borderId="0" xfId="2" applyNumberFormat="1" applyFont="1" applyFill="1" applyAlignment="1">
      <alignment horizontal="center"/>
    </xf>
    <xf numFmtId="171" fontId="58" fillId="35" borderId="14" xfId="0" applyNumberFormat="1" applyFont="1" applyFill="1" applyBorder="1" applyAlignment="1">
      <alignment horizontal="center"/>
    </xf>
    <xf numFmtId="168" fontId="58" fillId="35" borderId="14" xfId="0" applyNumberFormat="1" applyFont="1" applyFill="1" applyBorder="1" applyAlignment="1">
      <alignment horizontal="center"/>
    </xf>
    <xf numFmtId="0" fontId="62" fillId="38" borderId="0" xfId="0" applyFont="1" applyFill="1"/>
    <xf numFmtId="0" fontId="62" fillId="37" borderId="14" xfId="0" applyFont="1" applyFill="1" applyBorder="1" applyAlignment="1">
      <alignment horizontal="right"/>
    </xf>
    <xf numFmtId="2" fontId="58" fillId="37" borderId="14" xfId="0" applyNumberFormat="1" applyFont="1" applyFill="1" applyBorder="1"/>
    <xf numFmtId="170" fontId="58" fillId="37" borderId="14" xfId="0" applyNumberFormat="1" applyFont="1" applyFill="1" applyBorder="1"/>
    <xf numFmtId="0" fontId="61" fillId="38" borderId="0" xfId="0" applyFont="1" applyFill="1"/>
    <xf numFmtId="0" fontId="61" fillId="38" borderId="37" xfId="0" applyFont="1" applyFill="1" applyBorder="1" applyAlignment="1">
      <alignment horizontal="right"/>
    </xf>
    <xf numFmtId="2" fontId="61" fillId="38" borderId="37" xfId="0" applyNumberFormat="1" applyFont="1" applyFill="1" applyBorder="1"/>
    <xf numFmtId="172" fontId="61" fillId="38" borderId="37" xfId="0" applyNumberFormat="1" applyFont="1" applyFill="1" applyBorder="1"/>
    <xf numFmtId="170" fontId="61" fillId="38" borderId="37" xfId="0" applyNumberFormat="1" applyFont="1" applyFill="1" applyBorder="1" applyAlignment="1">
      <alignment horizontal="right"/>
    </xf>
    <xf numFmtId="0" fontId="63" fillId="38" borderId="0" xfId="0" applyFont="1" applyFill="1"/>
    <xf numFmtId="170" fontId="59" fillId="35" borderId="14" xfId="0" applyNumberFormat="1" applyFont="1" applyFill="1" applyBorder="1" applyAlignment="1">
      <alignment horizontal="center"/>
    </xf>
    <xf numFmtId="172" fontId="59" fillId="35" borderId="14" xfId="0" applyNumberFormat="1" applyFont="1" applyFill="1" applyBorder="1" applyAlignment="1">
      <alignment horizontal="center"/>
    </xf>
    <xf numFmtId="0" fontId="55" fillId="38" borderId="0" xfId="2" applyFont="1" applyFill="1" applyAlignment="1">
      <alignment horizontal="right"/>
    </xf>
    <xf numFmtId="1" fontId="49" fillId="38" borderId="1" xfId="2" applyNumberFormat="1" applyFont="1" applyFill="1" applyBorder="1" applyAlignment="1">
      <alignment horizontal="center"/>
    </xf>
    <xf numFmtId="0" fontId="59" fillId="38" borderId="0" xfId="0" applyFont="1" applyFill="1" applyAlignment="1">
      <alignment horizontal="right"/>
    </xf>
    <xf numFmtId="1" fontId="64" fillId="38" borderId="1" xfId="0" applyNumberFormat="1" applyFont="1" applyFill="1" applyBorder="1" applyAlignment="1">
      <alignment horizontal="center"/>
    </xf>
    <xf numFmtId="2" fontId="49" fillId="38" borderId="57" xfId="2" applyNumberFormat="1" applyFont="1" applyFill="1" applyBorder="1" applyAlignment="1">
      <alignment horizontal="center"/>
    </xf>
    <xf numFmtId="0" fontId="64" fillId="38" borderId="0" xfId="0" applyFont="1" applyFill="1"/>
    <xf numFmtId="0" fontId="65" fillId="38" borderId="0" xfId="2" applyFont="1" applyFill="1"/>
    <xf numFmtId="0" fontId="59" fillId="37" borderId="14" xfId="0" applyFont="1" applyFill="1" applyBorder="1" applyAlignment="1">
      <alignment horizontal="center" vertical="center" wrapText="1"/>
    </xf>
    <xf numFmtId="170" fontId="55" fillId="38" borderId="0" xfId="2" applyNumberFormat="1" applyFont="1" applyFill="1" applyAlignment="1">
      <alignment horizontal="right"/>
    </xf>
    <xf numFmtId="0" fontId="59" fillId="38" borderId="31" xfId="0" applyFont="1" applyFill="1" applyBorder="1"/>
    <xf numFmtId="2" fontId="58" fillId="38" borderId="1" xfId="0" applyNumberFormat="1" applyFont="1" applyFill="1" applyBorder="1"/>
    <xf numFmtId="0" fontId="58" fillId="38" borderId="1" xfId="0" applyFont="1" applyFill="1" applyBorder="1"/>
    <xf numFmtId="0" fontId="59" fillId="37" borderId="14" xfId="0" applyFont="1" applyFill="1" applyBorder="1" applyAlignment="1">
      <alignment horizontal="right"/>
    </xf>
    <xf numFmtId="0" fontId="59" fillId="37" borderId="14" xfId="0" applyFont="1" applyFill="1" applyBorder="1" applyAlignment="1">
      <alignment horizontal="right" wrapText="1"/>
    </xf>
    <xf numFmtId="0" fontId="49" fillId="38" borderId="0" xfId="2" applyFont="1" applyFill="1" applyAlignment="1">
      <alignment horizontal="center"/>
    </xf>
    <xf numFmtId="0" fontId="5" fillId="37" borderId="0" xfId="2" applyFont="1" applyFill="1"/>
    <xf numFmtId="0" fontId="4" fillId="37" borderId="0" xfId="2" applyFont="1" applyFill="1" applyAlignment="1">
      <alignment horizontal="left"/>
    </xf>
    <xf numFmtId="0" fontId="3" fillId="38" borderId="0" xfId="2" applyFill="1"/>
    <xf numFmtId="0" fontId="5" fillId="38" borderId="0" xfId="2" applyFont="1" applyFill="1"/>
    <xf numFmtId="49" fontId="9" fillId="35" borderId="4" xfId="0" applyNumberFormat="1" applyFont="1" applyFill="1" applyBorder="1" applyAlignment="1">
      <alignment horizontal="center" vertical="center"/>
    </xf>
    <xf numFmtId="165" fontId="9" fillId="35" borderId="7" xfId="0" applyNumberFormat="1" applyFont="1" applyFill="1" applyBorder="1" applyAlignment="1" applyProtection="1">
      <alignment vertical="center"/>
      <protection hidden="1"/>
    </xf>
    <xf numFmtId="49" fontId="5" fillId="0" borderId="8" xfId="0" applyNumberFormat="1" applyFont="1" applyBorder="1" applyAlignment="1" applyProtection="1">
      <alignment horizontal="center" vertical="center"/>
      <protection locked="0"/>
    </xf>
    <xf numFmtId="170" fontId="5" fillId="0" borderId="7" xfId="0" applyNumberFormat="1" applyFont="1" applyBorder="1" applyAlignment="1" applyProtection="1">
      <alignment horizontal="right" vertical="center"/>
      <protection locked="0"/>
    </xf>
    <xf numFmtId="170" fontId="5" fillId="0" borderId="5" xfId="0" applyNumberFormat="1" applyFont="1" applyBorder="1" applyAlignment="1" applyProtection="1">
      <alignment horizontal="right" vertical="center"/>
      <protection locked="0"/>
    </xf>
    <xf numFmtId="0" fontId="3" fillId="0" borderId="5" xfId="2" applyBorder="1" applyAlignment="1" applyProtection="1">
      <alignment vertical="center"/>
      <protection locked="0"/>
    </xf>
    <xf numFmtId="0" fontId="3" fillId="0" borderId="0" xfId="2" applyAlignment="1" applyProtection="1">
      <alignment vertical="center"/>
      <protection locked="0"/>
    </xf>
    <xf numFmtId="170" fontId="5" fillId="0" borderId="8" xfId="0" applyNumberFormat="1" applyFont="1" applyBorder="1" applyAlignment="1" applyProtection="1">
      <alignment horizontal="right" vertical="center"/>
      <protection locked="0"/>
    </xf>
    <xf numFmtId="170" fontId="5" fillId="35" borderId="11" xfId="1" applyNumberFormat="1" applyFont="1" applyFill="1" applyBorder="1" applyAlignment="1" applyProtection="1">
      <alignment horizontal="right" vertical="center"/>
    </xf>
    <xf numFmtId="49" fontId="9" fillId="35" borderId="18" xfId="0" applyNumberFormat="1" applyFont="1" applyFill="1" applyBorder="1" applyAlignment="1">
      <alignment horizontal="center" vertical="center"/>
    </xf>
    <xf numFmtId="165" fontId="9" fillId="35" borderId="13" xfId="0" applyNumberFormat="1" applyFont="1" applyFill="1" applyBorder="1" applyAlignment="1" applyProtection="1">
      <alignment vertical="center"/>
      <protection hidden="1"/>
    </xf>
    <xf numFmtId="49" fontId="5" fillId="0" borderId="47" xfId="0" applyNumberFormat="1" applyFont="1" applyBorder="1" applyAlignment="1" applyProtection="1">
      <alignment horizontal="center" vertical="center"/>
      <protection locked="0"/>
    </xf>
    <xf numFmtId="170" fontId="5" fillId="39" borderId="9" xfId="0" quotePrefix="1" applyNumberFormat="1" applyFont="1" applyFill="1" applyBorder="1" applyAlignment="1" applyProtection="1">
      <alignment horizontal="right" vertical="center"/>
      <protection locked="0"/>
    </xf>
    <xf numFmtId="170" fontId="5" fillId="35" borderId="52" xfId="1" applyNumberFormat="1" applyFont="1" applyFill="1" applyBorder="1" applyAlignment="1" applyProtection="1">
      <alignment horizontal="right" vertical="center"/>
    </xf>
    <xf numFmtId="49" fontId="9" fillId="0" borderId="4" xfId="0" applyNumberFormat="1" applyFont="1" applyBorder="1" applyAlignment="1" applyProtection="1">
      <alignment horizontal="center" vertical="center"/>
      <protection locked="0"/>
    </xf>
    <xf numFmtId="170" fontId="5" fillId="0" borderId="48" xfId="0" quotePrefix="1" applyNumberFormat="1" applyFont="1" applyBorder="1" applyAlignment="1" applyProtection="1">
      <alignment horizontal="right" vertical="center"/>
      <protection locked="0"/>
    </xf>
    <xf numFmtId="170" fontId="5" fillId="0" borderId="48" xfId="0" applyNumberFormat="1" applyFont="1" applyBorder="1" applyAlignment="1" applyProtection="1">
      <alignment horizontal="right" vertical="center"/>
      <protection locked="0"/>
    </xf>
    <xf numFmtId="49" fontId="5" fillId="0" borderId="5" xfId="0" applyNumberFormat="1" applyFont="1" applyBorder="1" applyAlignment="1" applyProtection="1">
      <alignment horizontal="center" vertical="center"/>
      <protection locked="0"/>
    </xf>
    <xf numFmtId="170" fontId="5" fillId="0" borderId="49" xfId="0" quotePrefix="1" applyNumberFormat="1" applyFont="1" applyBorder="1" applyAlignment="1" applyProtection="1">
      <alignment horizontal="right" vertical="center"/>
      <protection locked="0"/>
    </xf>
    <xf numFmtId="170" fontId="5" fillId="0" borderId="14" xfId="0" applyNumberFormat="1" applyFont="1" applyBorder="1" applyAlignment="1" applyProtection="1">
      <alignment horizontal="right" vertical="center"/>
      <protection locked="0"/>
    </xf>
    <xf numFmtId="170" fontId="5" fillId="35" borderId="6" xfId="1" applyNumberFormat="1" applyFont="1" applyFill="1" applyBorder="1" applyAlignment="1" applyProtection="1">
      <alignment horizontal="right" vertical="center"/>
    </xf>
    <xf numFmtId="49" fontId="5" fillId="0" borderId="14" xfId="0" applyNumberFormat="1" applyFont="1" applyBorder="1" applyAlignment="1" applyProtection="1">
      <alignment horizontal="center" vertical="center"/>
      <protection locked="0"/>
    </xf>
    <xf numFmtId="170" fontId="5" fillId="35" borderId="56" xfId="1" applyNumberFormat="1" applyFont="1" applyFill="1" applyBorder="1" applyAlignment="1" applyProtection="1">
      <alignment horizontal="right" vertical="center"/>
    </xf>
    <xf numFmtId="170" fontId="5" fillId="0" borderId="7" xfId="0" quotePrefix="1" applyNumberFormat="1" applyFont="1" applyBorder="1" applyAlignment="1" applyProtection="1">
      <alignment horizontal="right" vertical="center"/>
      <protection locked="0"/>
    </xf>
    <xf numFmtId="49" fontId="9" fillId="0" borderId="38" xfId="0" applyNumberFormat="1" applyFont="1" applyBorder="1" applyAlignment="1" applyProtection="1">
      <alignment horizontal="center" vertical="center"/>
      <protection locked="0"/>
    </xf>
    <xf numFmtId="165" fontId="9" fillId="35" borderId="35" xfId="0" applyNumberFormat="1" applyFont="1" applyFill="1" applyBorder="1" applyAlignment="1" applyProtection="1">
      <alignment vertical="center"/>
      <protection hidden="1"/>
    </xf>
    <xf numFmtId="49" fontId="5" fillId="0" borderId="15" xfId="0" applyNumberFormat="1" applyFont="1" applyBorder="1" applyAlignment="1" applyProtection="1">
      <alignment horizontal="center" vertical="center"/>
      <protection locked="0"/>
    </xf>
    <xf numFmtId="170" fontId="5" fillId="0" borderId="13" xfId="0" quotePrefix="1" applyNumberFormat="1" applyFont="1" applyBorder="1" applyAlignment="1" applyProtection="1">
      <alignment horizontal="right" vertical="center"/>
      <protection locked="0"/>
    </xf>
    <xf numFmtId="170" fontId="5" fillId="0" borderId="9" xfId="0" applyNumberFormat="1" applyFont="1" applyBorder="1" applyAlignment="1" applyProtection="1">
      <alignment horizontal="right" vertical="center"/>
      <protection locked="0"/>
    </xf>
    <xf numFmtId="170" fontId="5" fillId="0" borderId="13" xfId="0" applyNumberFormat="1" applyFont="1" applyBorder="1" applyAlignment="1" applyProtection="1">
      <alignment horizontal="right" vertical="center"/>
      <protection locked="0"/>
    </xf>
    <xf numFmtId="166" fontId="9" fillId="0" borderId="0" xfId="0" applyNumberFormat="1" applyFont="1" applyAlignment="1">
      <alignment vertical="center"/>
    </xf>
    <xf numFmtId="170" fontId="9" fillId="35" borderId="45" xfId="0" quotePrefix="1" applyNumberFormat="1" applyFont="1" applyFill="1" applyBorder="1" applyAlignment="1" applyProtection="1">
      <alignment vertical="center"/>
      <protection hidden="1"/>
    </xf>
    <xf numFmtId="170" fontId="9" fillId="35" borderId="46" xfId="0" quotePrefix="1" applyNumberFormat="1" applyFont="1" applyFill="1" applyBorder="1" applyAlignment="1" applyProtection="1">
      <alignment vertical="center"/>
      <protection hidden="1"/>
    </xf>
    <xf numFmtId="170" fontId="5" fillId="0" borderId="50" xfId="0" quotePrefix="1" applyNumberFormat="1" applyFont="1" applyBorder="1" applyAlignment="1" applyProtection="1">
      <alignment horizontal="right" vertical="center"/>
      <protection locked="0"/>
    </xf>
    <xf numFmtId="168" fontId="5" fillId="36" borderId="11" xfId="1" applyNumberFormat="1" applyFont="1" applyFill="1" applyBorder="1" applyAlignment="1" applyProtection="1">
      <alignment horizontal="center" vertical="center"/>
    </xf>
    <xf numFmtId="168" fontId="5" fillId="36" borderId="6" xfId="1" applyNumberFormat="1" applyFont="1" applyFill="1" applyBorder="1" applyAlignment="1" applyProtection="1">
      <alignment horizontal="center" vertical="center"/>
    </xf>
    <xf numFmtId="168" fontId="5" fillId="36" borderId="12" xfId="1" applyNumberFormat="1" applyFont="1" applyFill="1" applyBorder="1" applyAlignment="1" applyProtection="1">
      <alignment horizontal="center" vertical="center"/>
    </xf>
    <xf numFmtId="49" fontId="9" fillId="35" borderId="34" xfId="0" applyNumberFormat="1" applyFont="1" applyFill="1" applyBorder="1" applyAlignment="1">
      <alignment horizontal="center" vertical="center"/>
    </xf>
    <xf numFmtId="170" fontId="5" fillId="35" borderId="51" xfId="0" quotePrefix="1" applyNumberFormat="1" applyFont="1" applyFill="1" applyBorder="1" applyAlignment="1">
      <alignment horizontal="right" vertical="center"/>
    </xf>
    <xf numFmtId="170" fontId="9" fillId="35" borderId="33" xfId="1" applyNumberFormat="1" applyFont="1" applyFill="1" applyBorder="1" applyAlignment="1" applyProtection="1">
      <alignment horizontal="center" vertical="center"/>
    </xf>
    <xf numFmtId="166" fontId="9" fillId="0" borderId="0" xfId="0" applyNumberFormat="1" applyFont="1" applyAlignment="1" applyProtection="1">
      <alignment vertical="center"/>
      <protection hidden="1"/>
    </xf>
    <xf numFmtId="170" fontId="5" fillId="0" borderId="55" xfId="0" quotePrefix="1" applyNumberFormat="1" applyFont="1" applyBorder="1" applyAlignment="1" applyProtection="1">
      <alignment vertical="center"/>
      <protection hidden="1"/>
    </xf>
    <xf numFmtId="169" fontId="9" fillId="34" borderId="54" xfId="0" applyNumberFormat="1" applyFont="1" applyFill="1" applyBorder="1" applyAlignment="1">
      <alignment horizontal="center" vertical="center"/>
    </xf>
    <xf numFmtId="169" fontId="5" fillId="34" borderId="35" xfId="0" applyNumberFormat="1" applyFont="1" applyFill="1" applyBorder="1" applyAlignment="1">
      <alignment horizontal="center" vertical="center"/>
    </xf>
    <xf numFmtId="170" fontId="58" fillId="35" borderId="14" xfId="0" applyNumberFormat="1" applyFont="1" applyFill="1" applyBorder="1" applyAlignment="1">
      <alignment horizontal="center"/>
    </xf>
    <xf numFmtId="49" fontId="9" fillId="38" borderId="7" xfId="0" applyNumberFormat="1" applyFont="1" applyFill="1" applyBorder="1" applyAlignment="1" applyProtection="1">
      <alignment vertical="center"/>
      <protection locked="0"/>
    </xf>
    <xf numFmtId="49" fontId="9" fillId="38" borderId="9" xfId="0" applyNumberFormat="1" applyFont="1" applyFill="1" applyBorder="1" applyAlignment="1" applyProtection="1">
      <alignment vertical="center"/>
      <protection locked="0"/>
    </xf>
    <xf numFmtId="49" fontId="9" fillId="38" borderId="35" xfId="0" applyNumberFormat="1" applyFont="1" applyFill="1" applyBorder="1" applyAlignment="1" applyProtection="1">
      <alignment vertical="center"/>
      <protection locked="0"/>
    </xf>
    <xf numFmtId="170" fontId="3" fillId="0" borderId="0" xfId="2" applyNumberFormat="1" applyAlignment="1" applyProtection="1">
      <alignment vertical="center"/>
      <protection locked="0"/>
    </xf>
    <xf numFmtId="170" fontId="3" fillId="0" borderId="5" xfId="2" applyNumberFormat="1" applyBorder="1" applyAlignment="1" applyProtection="1">
      <alignment vertical="center"/>
      <protection locked="0"/>
    </xf>
    <xf numFmtId="0" fontId="68" fillId="38" borderId="0" xfId="0" applyFont="1" applyFill="1"/>
    <xf numFmtId="166" fontId="9" fillId="0" borderId="0" xfId="0" applyNumberFormat="1" applyFont="1"/>
    <xf numFmtId="49" fontId="66" fillId="0" borderId="0" xfId="0" applyNumberFormat="1" applyFont="1" applyAlignment="1">
      <alignment horizontal="center" vertical="center" wrapText="1"/>
    </xf>
    <xf numFmtId="1" fontId="5" fillId="0" borderId="0" xfId="2" applyNumberFormat="1" applyFont="1" applyAlignment="1">
      <alignment horizontal="left"/>
    </xf>
    <xf numFmtId="0" fontId="60" fillId="38" borderId="0" xfId="0" applyFont="1" applyFill="1" applyAlignment="1">
      <alignment horizontal="center"/>
    </xf>
    <xf numFmtId="165" fontId="10" fillId="34" borderId="62" xfId="0" applyNumberFormat="1" applyFont="1" applyFill="1" applyBorder="1" applyAlignment="1">
      <alignment horizontal="center" wrapText="1"/>
    </xf>
    <xf numFmtId="49" fontId="47" fillId="0" borderId="0" xfId="0" applyNumberFormat="1" applyFont="1" applyAlignment="1">
      <alignment wrapText="1"/>
    </xf>
    <xf numFmtId="0" fontId="4" fillId="40" borderId="1" xfId="2" applyFont="1" applyFill="1" applyBorder="1" applyAlignment="1" applyProtection="1">
      <alignment horizontal="left"/>
      <protection locked="0"/>
    </xf>
    <xf numFmtId="0" fontId="10" fillId="37" borderId="40" xfId="0" applyFont="1" applyFill="1" applyBorder="1" applyAlignment="1">
      <alignment horizontal="center" wrapText="1"/>
    </xf>
    <xf numFmtId="0" fontId="10" fillId="37" borderId="38" xfId="0" applyFont="1" applyFill="1" applyBorder="1" applyAlignment="1">
      <alignment horizontal="center" wrapText="1"/>
    </xf>
    <xf numFmtId="0" fontId="3" fillId="0" borderId="1" xfId="2" applyBorder="1" applyProtection="1">
      <protection locked="0"/>
    </xf>
    <xf numFmtId="0" fontId="3" fillId="0" borderId="37" xfId="2" applyBorder="1"/>
    <xf numFmtId="0" fontId="9" fillId="37" borderId="16" xfId="0" applyFont="1" applyFill="1" applyBorder="1" applyAlignment="1">
      <alignment horizontal="center" wrapText="1"/>
    </xf>
    <xf numFmtId="0" fontId="9" fillId="37" borderId="59" xfId="0" applyFont="1" applyFill="1" applyBorder="1" applyAlignment="1">
      <alignment horizontal="center" wrapText="1"/>
    </xf>
    <xf numFmtId="0" fontId="9" fillId="37" borderId="43" xfId="0" applyFont="1" applyFill="1" applyBorder="1" applyAlignment="1">
      <alignment horizontal="center" wrapText="1"/>
    </xf>
    <xf numFmtId="0" fontId="9" fillId="37" borderId="3" xfId="0" applyFont="1" applyFill="1" applyBorder="1" applyAlignment="1">
      <alignment horizontal="center" wrapText="1"/>
    </xf>
    <xf numFmtId="0" fontId="9" fillId="37" borderId="2" xfId="0" applyFont="1" applyFill="1" applyBorder="1" applyAlignment="1">
      <alignment horizontal="center" wrapText="1"/>
    </xf>
    <xf numFmtId="170" fontId="5" fillId="0" borderId="19" xfId="0" applyNumberFormat="1" applyFont="1" applyBorder="1" applyAlignment="1" applyProtection="1">
      <alignment horizontal="center" vertical="center"/>
      <protection locked="0"/>
    </xf>
    <xf numFmtId="170" fontId="5" fillId="0" borderId="60" xfId="0" applyNumberFormat="1" applyFont="1" applyBorder="1" applyAlignment="1" applyProtection="1">
      <alignment horizontal="center" vertical="center"/>
      <protection locked="0"/>
    </xf>
    <xf numFmtId="170" fontId="5" fillId="0" borderId="48" xfId="0" applyNumberFormat="1" applyFont="1" applyBorder="1" applyAlignment="1" applyProtection="1">
      <alignment horizontal="center" vertical="center"/>
      <protection locked="0"/>
    </xf>
    <xf numFmtId="170" fontId="5" fillId="0" borderId="20" xfId="0" applyNumberFormat="1" applyFont="1" applyBorder="1" applyAlignment="1" applyProtection="1">
      <alignment horizontal="center" vertical="center"/>
      <protection locked="0"/>
    </xf>
    <xf numFmtId="170" fontId="5" fillId="0" borderId="61" xfId="0" applyNumberFormat="1" applyFont="1" applyBorder="1" applyAlignment="1" applyProtection="1">
      <alignment horizontal="center" vertical="center"/>
      <protection locked="0"/>
    </xf>
    <xf numFmtId="170" fontId="5" fillId="0" borderId="13" xfId="0" applyNumberFormat="1" applyFont="1" applyBorder="1" applyAlignment="1" applyProtection="1">
      <alignment horizontal="center" vertical="center"/>
      <protection locked="0"/>
    </xf>
    <xf numFmtId="170" fontId="5" fillId="0" borderId="44" xfId="0" applyNumberFormat="1" applyFont="1" applyBorder="1" applyAlignment="1" applyProtection="1">
      <alignment horizontal="center" vertical="center"/>
      <protection locked="0"/>
    </xf>
    <xf numFmtId="170" fontId="5" fillId="0" borderId="57" xfId="0" applyNumberFormat="1" applyFont="1" applyBorder="1" applyAlignment="1" applyProtection="1">
      <alignment horizontal="center" vertical="center"/>
      <protection locked="0"/>
    </xf>
    <xf numFmtId="170" fontId="5" fillId="0" borderId="49" xfId="0" applyNumberFormat="1" applyFont="1" applyBorder="1" applyAlignment="1" applyProtection="1">
      <alignment horizontal="center" vertical="center"/>
      <protection locked="0"/>
    </xf>
    <xf numFmtId="170" fontId="5" fillId="0" borderId="44" xfId="0" applyNumberFormat="1" applyFont="1" applyBorder="1" applyAlignment="1" applyProtection="1">
      <alignment horizontal="center" vertical="center"/>
      <protection locked="0" hidden="1"/>
    </xf>
    <xf numFmtId="170" fontId="5" fillId="0" borderId="57" xfId="0" applyNumberFormat="1" applyFont="1" applyBorder="1" applyAlignment="1" applyProtection="1">
      <alignment horizontal="center" vertical="center"/>
      <protection locked="0" hidden="1"/>
    </xf>
    <xf numFmtId="170" fontId="5" fillId="0" borderId="49" xfId="0" applyNumberFormat="1" applyFont="1" applyBorder="1" applyAlignment="1" applyProtection="1">
      <alignment horizontal="center" vertical="center"/>
      <protection locked="0" hidden="1"/>
    </xf>
    <xf numFmtId="170" fontId="5" fillId="35" borderId="3" xfId="0" applyNumberFormat="1" applyFont="1" applyFill="1" applyBorder="1" applyAlignment="1">
      <alignment horizontal="center" vertical="center"/>
    </xf>
    <xf numFmtId="170" fontId="5" fillId="35" borderId="2" xfId="0" applyNumberFormat="1" applyFont="1" applyFill="1" applyBorder="1" applyAlignment="1">
      <alignment horizontal="center" vertical="center"/>
    </xf>
    <xf numFmtId="170" fontId="5" fillId="35" borderId="35" xfId="0" applyNumberFormat="1" applyFont="1" applyFill="1" applyBorder="1" applyAlignment="1">
      <alignment horizontal="center" vertical="center"/>
    </xf>
    <xf numFmtId="49" fontId="66" fillId="0" borderId="59" xfId="0" applyNumberFormat="1" applyFont="1" applyBorder="1" applyAlignment="1">
      <alignment horizontal="center" vertical="center" wrapText="1"/>
    </xf>
    <xf numFmtId="49" fontId="66" fillId="0" borderId="0" xfId="0" applyNumberFormat="1" applyFont="1" applyAlignment="1">
      <alignment horizontal="center" vertical="center" wrapText="1"/>
    </xf>
    <xf numFmtId="0" fontId="10" fillId="37" borderId="36" xfId="0" applyFont="1" applyFill="1" applyBorder="1" applyAlignment="1">
      <alignment horizontal="center" wrapText="1"/>
    </xf>
    <xf numFmtId="0" fontId="10" fillId="37" borderId="15" xfId="0" applyFont="1" applyFill="1" applyBorder="1" applyAlignment="1">
      <alignment horizontal="center" wrapText="1"/>
    </xf>
    <xf numFmtId="0" fontId="3" fillId="0" borderId="0" xfId="2"/>
    <xf numFmtId="0" fontId="10" fillId="37" borderId="17" xfId="0" applyFont="1" applyFill="1" applyBorder="1" applyAlignment="1">
      <alignment horizontal="center" wrapText="1"/>
    </xf>
    <xf numFmtId="0" fontId="10" fillId="37" borderId="18" xfId="0" applyFont="1" applyFill="1" applyBorder="1" applyAlignment="1">
      <alignment horizontal="center" wrapText="1"/>
    </xf>
    <xf numFmtId="0" fontId="10" fillId="37" borderId="8" xfId="0" applyFont="1" applyFill="1" applyBorder="1" applyAlignment="1">
      <alignment horizontal="center" wrapText="1"/>
    </xf>
    <xf numFmtId="0" fontId="10" fillId="37" borderId="9" xfId="0" applyFont="1" applyFill="1" applyBorder="1" applyAlignment="1">
      <alignment horizontal="center" wrapText="1"/>
    </xf>
    <xf numFmtId="49" fontId="5" fillId="38" borderId="0" xfId="0" applyNumberFormat="1" applyFont="1" applyFill="1" applyAlignment="1">
      <alignment horizontal="left" vertical="top"/>
    </xf>
    <xf numFmtId="0" fontId="3" fillId="0" borderId="1" xfId="2" applyBorder="1" applyAlignment="1" applyProtection="1">
      <alignment horizontal="center"/>
      <protection locked="0"/>
    </xf>
    <xf numFmtId="170" fontId="5" fillId="0" borderId="41" xfId="0" applyNumberFormat="1" applyFont="1" applyBorder="1" applyAlignment="1" applyProtection="1">
      <alignment horizontal="left" vertical="top" wrapText="1"/>
      <protection locked="0"/>
    </xf>
    <xf numFmtId="170" fontId="5" fillId="0" borderId="37" xfId="0" applyNumberFormat="1" applyFont="1" applyBorder="1" applyAlignment="1" applyProtection="1">
      <alignment horizontal="left" vertical="top" wrapText="1"/>
      <protection locked="0"/>
    </xf>
    <xf numFmtId="170" fontId="5" fillId="0" borderId="42" xfId="0" applyNumberFormat="1" applyFont="1" applyBorder="1" applyAlignment="1" applyProtection="1">
      <alignment horizontal="left" vertical="top" wrapText="1"/>
      <protection locked="0"/>
    </xf>
    <xf numFmtId="170" fontId="5" fillId="0" borderId="32" xfId="0" applyNumberFormat="1" applyFont="1" applyBorder="1" applyAlignment="1" applyProtection="1">
      <alignment horizontal="left" vertical="top" wrapText="1"/>
      <protection locked="0"/>
    </xf>
    <xf numFmtId="170" fontId="5" fillId="0" borderId="0" xfId="0" applyNumberFormat="1" applyFont="1" applyAlignment="1" applyProtection="1">
      <alignment horizontal="left" vertical="top" wrapText="1"/>
      <protection locked="0"/>
    </xf>
    <xf numFmtId="170" fontId="5" fillId="0" borderId="39" xfId="0" applyNumberFormat="1" applyFont="1" applyBorder="1" applyAlignment="1" applyProtection="1">
      <alignment horizontal="left" vertical="top" wrapText="1"/>
      <protection locked="0"/>
    </xf>
    <xf numFmtId="170" fontId="5" fillId="0" borderId="31" xfId="0" applyNumberFormat="1" applyFont="1" applyBorder="1" applyAlignment="1" applyProtection="1">
      <alignment horizontal="left" vertical="top" wrapText="1"/>
      <protection locked="0"/>
    </xf>
    <xf numFmtId="170" fontId="5" fillId="0" borderId="1" xfId="0" applyNumberFormat="1" applyFont="1" applyBorder="1" applyAlignment="1" applyProtection="1">
      <alignment horizontal="left" vertical="top" wrapText="1"/>
      <protection locked="0"/>
    </xf>
    <xf numFmtId="170" fontId="5" fillId="0" borderId="7" xfId="0" applyNumberFormat="1" applyFont="1" applyBorder="1" applyAlignment="1" applyProtection="1">
      <alignment horizontal="left" vertical="top" wrapText="1"/>
      <protection locked="0"/>
    </xf>
    <xf numFmtId="0" fontId="6" fillId="38" borderId="0" xfId="0" applyFont="1" applyFill="1" applyAlignment="1" applyProtection="1">
      <alignment horizontal="left"/>
      <protection hidden="1"/>
    </xf>
    <xf numFmtId="0" fontId="46" fillId="37" borderId="11" xfId="0" applyFont="1" applyFill="1" applyBorder="1" applyAlignment="1">
      <alignment horizontal="center" wrapText="1"/>
    </xf>
    <xf numFmtId="0" fontId="46" fillId="37" borderId="12" xfId="0" applyFont="1" applyFill="1" applyBorder="1" applyAlignment="1">
      <alignment horizontal="center" wrapText="1"/>
    </xf>
    <xf numFmtId="164" fontId="49" fillId="40" borderId="1" xfId="2" quotePrefix="1" applyNumberFormat="1" applyFont="1" applyFill="1" applyBorder="1" applyAlignment="1" applyProtection="1">
      <alignment horizontal="center"/>
      <protection locked="0"/>
    </xf>
    <xf numFmtId="164" fontId="5" fillId="35" borderId="1" xfId="2" quotePrefix="1" applyNumberFormat="1" applyFont="1" applyFill="1" applyBorder="1" applyAlignment="1">
      <alignment horizontal="center"/>
    </xf>
    <xf numFmtId="164" fontId="5" fillId="35" borderId="57" xfId="2" quotePrefix="1" applyNumberFormat="1" applyFont="1" applyFill="1" applyBorder="1" applyAlignment="1">
      <alignment horizontal="center"/>
    </xf>
    <xf numFmtId="1" fontId="49" fillId="0" borderId="1" xfId="2" applyNumberFormat="1" applyFont="1" applyBorder="1" applyAlignment="1" applyProtection="1">
      <alignment horizontal="left"/>
      <protection locked="0"/>
    </xf>
    <xf numFmtId="164" fontId="49" fillId="35" borderId="1" xfId="2" quotePrefix="1" applyNumberFormat="1" applyFont="1" applyFill="1" applyBorder="1" applyAlignment="1">
      <alignment horizontal="center"/>
    </xf>
    <xf numFmtId="1" fontId="5" fillId="0" borderId="0" xfId="2" applyNumberFormat="1" applyFont="1" applyAlignment="1">
      <alignment horizontal="left"/>
    </xf>
    <xf numFmtId="0" fontId="46" fillId="37" borderId="21" xfId="0" applyFont="1" applyFill="1" applyBorder="1" applyAlignment="1">
      <alignment horizontal="center" wrapText="1"/>
    </xf>
    <xf numFmtId="0" fontId="46" fillId="37" borderId="10" xfId="0" applyFont="1" applyFill="1" applyBorder="1" applyAlignment="1">
      <alignment horizontal="center" wrapText="1"/>
    </xf>
    <xf numFmtId="1" fontId="49" fillId="0" borderId="1" xfId="2" applyNumberFormat="1" applyFont="1" applyBorder="1" applyAlignment="1">
      <alignment horizontal="left"/>
    </xf>
    <xf numFmtId="1" fontId="49" fillId="0" borderId="57" xfId="2" applyNumberFormat="1" applyFont="1" applyBorder="1" applyAlignment="1" applyProtection="1">
      <alignment horizontal="left"/>
      <protection locked="0"/>
    </xf>
    <xf numFmtId="170" fontId="5" fillId="0" borderId="0" xfId="2" applyNumberFormat="1" applyFont="1" applyAlignment="1" applyProtection="1">
      <alignment horizontal="left"/>
      <protection locked="0"/>
    </xf>
    <xf numFmtId="0" fontId="5" fillId="0" borderId="0" xfId="2" applyFont="1" applyAlignment="1" applyProtection="1">
      <alignment horizontal="center"/>
      <protection locked="0"/>
    </xf>
    <xf numFmtId="0" fontId="9" fillId="0" borderId="0" xfId="2" applyFont="1" applyAlignment="1" applyProtection="1">
      <alignment horizontal="center"/>
      <protection locked="0"/>
    </xf>
    <xf numFmtId="2" fontId="58" fillId="33" borderId="44" xfId="0" applyNumberFormat="1" applyFont="1" applyFill="1" applyBorder="1" applyAlignment="1" applyProtection="1">
      <alignment horizontal="center"/>
      <protection locked="0"/>
    </xf>
    <xf numFmtId="2" fontId="58" fillId="33" borderId="49" xfId="0" applyNumberFormat="1" applyFont="1" applyFill="1" applyBorder="1" applyAlignment="1" applyProtection="1">
      <alignment horizontal="center"/>
      <protection locked="0"/>
    </xf>
    <xf numFmtId="2" fontId="59" fillId="35" borderId="44" xfId="0" applyNumberFormat="1" applyFont="1" applyFill="1" applyBorder="1" applyAlignment="1">
      <alignment horizontal="center"/>
    </xf>
    <xf numFmtId="2" fontId="59" fillId="35" borderId="49" xfId="0" applyNumberFormat="1" applyFont="1" applyFill="1" applyBorder="1" applyAlignment="1">
      <alignment horizontal="center"/>
    </xf>
    <xf numFmtId="0" fontId="60" fillId="38" borderId="0" xfId="0" applyFont="1" applyFill="1" applyAlignment="1">
      <alignment horizontal="center"/>
    </xf>
    <xf numFmtId="0" fontId="4" fillId="37" borderId="0" xfId="0" applyFont="1" applyFill="1" applyAlignment="1">
      <alignment horizontal="center"/>
    </xf>
    <xf numFmtId="49" fontId="49" fillId="38" borderId="1" xfId="2" applyNumberFormat="1" applyFont="1" applyFill="1" applyBorder="1" applyAlignment="1">
      <alignment horizontal="center"/>
    </xf>
    <xf numFmtId="1" fontId="49" fillId="38" borderId="57" xfId="2" applyNumberFormat="1" applyFont="1" applyFill="1" applyBorder="1" applyAlignment="1">
      <alignment horizontal="center"/>
    </xf>
  </cellXfs>
  <cellStyles count="120">
    <cellStyle name="20% - Accent1" xfId="19" builtinId="30" customBuiltin="1"/>
    <cellStyle name="20% - Accent1 2" xfId="43" xr:uid="{00000000-0005-0000-0000-000001000000}"/>
    <cellStyle name="20% - Accent1 2 2" xfId="86" xr:uid="{00000000-0005-0000-0000-000002000000}"/>
    <cellStyle name="20% - Accent2" xfId="23" builtinId="34" customBuiltin="1"/>
    <cellStyle name="20% - Accent2 2" xfId="44" xr:uid="{00000000-0005-0000-0000-000004000000}"/>
    <cellStyle name="20% - Accent2 2 2" xfId="87" xr:uid="{00000000-0005-0000-0000-000005000000}"/>
    <cellStyle name="20% - Accent3" xfId="27" builtinId="38" customBuiltin="1"/>
    <cellStyle name="20% - Accent3 2" xfId="45" xr:uid="{00000000-0005-0000-0000-000007000000}"/>
    <cellStyle name="20% - Accent3 2 2" xfId="88" xr:uid="{00000000-0005-0000-0000-000008000000}"/>
    <cellStyle name="20% - Accent4" xfId="31" builtinId="42" customBuiltin="1"/>
    <cellStyle name="20% - Accent4 2" xfId="46" xr:uid="{00000000-0005-0000-0000-00000A000000}"/>
    <cellStyle name="20% - Accent4 2 2" xfId="89" xr:uid="{00000000-0005-0000-0000-00000B000000}"/>
    <cellStyle name="20% - Accent5" xfId="35" builtinId="46" customBuiltin="1"/>
    <cellStyle name="20% - Accent5 2" xfId="47" xr:uid="{00000000-0005-0000-0000-00000D000000}"/>
    <cellStyle name="20% - Accent5 2 2" xfId="90" xr:uid="{00000000-0005-0000-0000-00000E000000}"/>
    <cellStyle name="20% - Accent6" xfId="39" builtinId="50" customBuiltin="1"/>
    <cellStyle name="20% - Accent6 2" xfId="48" xr:uid="{00000000-0005-0000-0000-000010000000}"/>
    <cellStyle name="20% - Accent6 2 2" xfId="91" xr:uid="{00000000-0005-0000-0000-000011000000}"/>
    <cellStyle name="40% - Accent1" xfId="20" builtinId="31" customBuiltin="1"/>
    <cellStyle name="40% - Accent1 2" xfId="49" xr:uid="{00000000-0005-0000-0000-000013000000}"/>
    <cellStyle name="40% - Accent1 2 2" xfId="92" xr:uid="{00000000-0005-0000-0000-000014000000}"/>
    <cellStyle name="40% - Accent2" xfId="24" builtinId="35" customBuiltin="1"/>
    <cellStyle name="40% - Accent2 2" xfId="50" xr:uid="{00000000-0005-0000-0000-000016000000}"/>
    <cellStyle name="40% - Accent2 2 2" xfId="93" xr:uid="{00000000-0005-0000-0000-000017000000}"/>
    <cellStyle name="40% - Accent3" xfId="28" builtinId="39" customBuiltin="1"/>
    <cellStyle name="40% - Accent3 2" xfId="51" xr:uid="{00000000-0005-0000-0000-000019000000}"/>
    <cellStyle name="40% - Accent3 2 2" xfId="94" xr:uid="{00000000-0005-0000-0000-00001A000000}"/>
    <cellStyle name="40% - Accent4" xfId="32" builtinId="43" customBuiltin="1"/>
    <cellStyle name="40% - Accent4 2" xfId="52" xr:uid="{00000000-0005-0000-0000-00001C000000}"/>
    <cellStyle name="40% - Accent4 2 2" xfId="95" xr:uid="{00000000-0005-0000-0000-00001D000000}"/>
    <cellStyle name="40% - Accent5" xfId="36" builtinId="47" customBuiltin="1"/>
    <cellStyle name="40% - Accent5 2" xfId="53" xr:uid="{00000000-0005-0000-0000-00001F000000}"/>
    <cellStyle name="40% - Accent5 2 2" xfId="96" xr:uid="{00000000-0005-0000-0000-000020000000}"/>
    <cellStyle name="40% - Accent6" xfId="40" builtinId="51" customBuiltin="1"/>
    <cellStyle name="40% - Accent6 2" xfId="54" xr:uid="{00000000-0005-0000-0000-000022000000}"/>
    <cellStyle name="40% - Accent6 2 2" xfId="97" xr:uid="{00000000-0005-0000-0000-000023000000}"/>
    <cellStyle name="60% - Accent1" xfId="21" builtinId="32" customBuiltin="1"/>
    <cellStyle name="60% - Accent1 2" xfId="55" xr:uid="{00000000-0005-0000-0000-000025000000}"/>
    <cellStyle name="60% - Accent2" xfId="25" builtinId="36" customBuiltin="1"/>
    <cellStyle name="60% - Accent2 2" xfId="56" xr:uid="{00000000-0005-0000-0000-000027000000}"/>
    <cellStyle name="60% - Accent3" xfId="29" builtinId="40" customBuiltin="1"/>
    <cellStyle name="60% - Accent3 2" xfId="57" xr:uid="{00000000-0005-0000-0000-000029000000}"/>
    <cellStyle name="60% - Accent4" xfId="33" builtinId="44" customBuiltin="1"/>
    <cellStyle name="60% - Accent4 2" xfId="58" xr:uid="{00000000-0005-0000-0000-00002B000000}"/>
    <cellStyle name="60% - Accent5" xfId="37" builtinId="48" customBuiltin="1"/>
    <cellStyle name="60% - Accent5 2" xfId="59" xr:uid="{00000000-0005-0000-0000-00002D000000}"/>
    <cellStyle name="60% - Accent6" xfId="41" builtinId="52" customBuiltin="1"/>
    <cellStyle name="60% - Accent6 2" xfId="60" xr:uid="{00000000-0005-0000-0000-00002F000000}"/>
    <cellStyle name="Accent1" xfId="18" builtinId="29" customBuiltin="1"/>
    <cellStyle name="Accent1 2" xfId="61" xr:uid="{00000000-0005-0000-0000-000031000000}"/>
    <cellStyle name="Accent2" xfId="22" builtinId="33" customBuiltin="1"/>
    <cellStyle name="Accent2 2" xfId="62" xr:uid="{00000000-0005-0000-0000-000033000000}"/>
    <cellStyle name="Accent3" xfId="26" builtinId="37" customBuiltin="1"/>
    <cellStyle name="Accent3 2" xfId="63" xr:uid="{00000000-0005-0000-0000-000035000000}"/>
    <cellStyle name="Accent4" xfId="30" builtinId="41" customBuiltin="1"/>
    <cellStyle name="Accent4 2" xfId="64" xr:uid="{00000000-0005-0000-0000-000037000000}"/>
    <cellStyle name="Accent5" xfId="34" builtinId="45" customBuiltin="1"/>
    <cellStyle name="Accent5 2" xfId="65" xr:uid="{00000000-0005-0000-0000-000039000000}"/>
    <cellStyle name="Accent6" xfId="38" builtinId="49" customBuiltin="1"/>
    <cellStyle name="Accent6 2" xfId="66" xr:uid="{00000000-0005-0000-0000-00003B000000}"/>
    <cellStyle name="Bad" xfId="8" builtinId="27" customBuiltin="1"/>
    <cellStyle name="Bad 2" xfId="67" xr:uid="{00000000-0005-0000-0000-00003D000000}"/>
    <cellStyle name="Calculation" xfId="12" builtinId="22" customBuiltin="1"/>
    <cellStyle name="Calculation 2" xfId="68" xr:uid="{00000000-0005-0000-0000-00003F000000}"/>
    <cellStyle name="Check Cell" xfId="14" builtinId="23" customBuiltin="1"/>
    <cellStyle name="Check Cell 2" xfId="69" xr:uid="{00000000-0005-0000-0000-000041000000}"/>
    <cellStyle name="Comma" xfId="1" builtinId="3"/>
    <cellStyle name="Explanatory Text" xfId="16" builtinId="53" customBuiltin="1"/>
    <cellStyle name="Explanatory Text 2" xfId="70" xr:uid="{00000000-0005-0000-0000-000044000000}"/>
    <cellStyle name="Good" xfId="7" builtinId="26" customBuiltin="1"/>
    <cellStyle name="Good 2" xfId="71" xr:uid="{00000000-0005-0000-0000-000046000000}"/>
    <cellStyle name="Heading 1" xfId="3" builtinId="16" customBuiltin="1"/>
    <cellStyle name="Heading 1 2" xfId="72" xr:uid="{00000000-0005-0000-0000-000048000000}"/>
    <cellStyle name="Heading 2" xfId="4" builtinId="17" customBuiltin="1"/>
    <cellStyle name="Heading 2 2" xfId="73" xr:uid="{00000000-0005-0000-0000-00004A000000}"/>
    <cellStyle name="Heading 3" xfId="5" builtinId="18" customBuiltin="1"/>
    <cellStyle name="Heading 3 2" xfId="74" xr:uid="{00000000-0005-0000-0000-00004C000000}"/>
    <cellStyle name="Heading 4" xfId="6" builtinId="19" customBuiltin="1"/>
    <cellStyle name="Heading 4 2" xfId="75" xr:uid="{00000000-0005-0000-0000-00004E000000}"/>
    <cellStyle name="Input" xfId="10" builtinId="20" customBuiltin="1"/>
    <cellStyle name="Input 2" xfId="76" xr:uid="{00000000-0005-0000-0000-000050000000}"/>
    <cellStyle name="Linked Cell" xfId="13" builtinId="24" customBuiltin="1"/>
    <cellStyle name="Linked Cell 2" xfId="77" xr:uid="{00000000-0005-0000-0000-000052000000}"/>
    <cellStyle name="Neutral" xfId="9" builtinId="28" customBuiltin="1"/>
    <cellStyle name="Neutral 2" xfId="78" xr:uid="{00000000-0005-0000-0000-000054000000}"/>
    <cellStyle name="Normal" xfId="0" builtinId="0"/>
    <cellStyle name="Normal 2" xfId="79" xr:uid="{00000000-0005-0000-0000-000056000000}"/>
    <cellStyle name="Normal 2 2" xfId="98" xr:uid="{00000000-0005-0000-0000-000057000000}"/>
    <cellStyle name="Normal 2 2 2" xfId="99" xr:uid="{00000000-0005-0000-0000-000058000000}"/>
    <cellStyle name="Normal 2 2 3" xfId="100" xr:uid="{00000000-0005-0000-0000-000059000000}"/>
    <cellStyle name="Normal 2 2 4" xfId="101" xr:uid="{00000000-0005-0000-0000-00005A000000}"/>
    <cellStyle name="Normal 2 2 5" xfId="102" xr:uid="{00000000-0005-0000-0000-00005B000000}"/>
    <cellStyle name="Normal 2 2 6" xfId="103" xr:uid="{00000000-0005-0000-0000-00005C000000}"/>
    <cellStyle name="Normal 2 3" xfId="104" xr:uid="{00000000-0005-0000-0000-00005D000000}"/>
    <cellStyle name="Normal 2 3 2" xfId="105" xr:uid="{00000000-0005-0000-0000-00005E000000}"/>
    <cellStyle name="Normal 2 3 3" xfId="106" xr:uid="{00000000-0005-0000-0000-00005F000000}"/>
    <cellStyle name="Normal 2 4" xfId="107" xr:uid="{00000000-0005-0000-0000-000060000000}"/>
    <cellStyle name="Normal 3" xfId="80" xr:uid="{00000000-0005-0000-0000-000061000000}"/>
    <cellStyle name="Normal 3 2" xfId="108" xr:uid="{00000000-0005-0000-0000-000062000000}"/>
    <cellStyle name="Normal 3 3" xfId="109" xr:uid="{00000000-0005-0000-0000-000063000000}"/>
    <cellStyle name="Normal 4" xfId="42" xr:uid="{00000000-0005-0000-0000-000064000000}"/>
    <cellStyle name="Normal 4 2" xfId="110" xr:uid="{00000000-0005-0000-0000-000065000000}"/>
    <cellStyle name="Normal 5" xfId="111" xr:uid="{00000000-0005-0000-0000-000066000000}"/>
    <cellStyle name="Normal 6" xfId="112" xr:uid="{00000000-0005-0000-0000-000067000000}"/>
    <cellStyle name="Normal 7" xfId="113" xr:uid="{00000000-0005-0000-0000-000068000000}"/>
    <cellStyle name="Normal 8" xfId="114" xr:uid="{00000000-0005-0000-0000-000069000000}"/>
    <cellStyle name="Normal 8 2" xfId="115" xr:uid="{00000000-0005-0000-0000-00006A000000}"/>
    <cellStyle name="Normal 9" xfId="116" xr:uid="{00000000-0005-0000-0000-00006B000000}"/>
    <cellStyle name="Normal_Template (2)" xfId="2" xr:uid="{00000000-0005-0000-0000-00006D000000}"/>
    <cellStyle name="Note 2" xfId="81" xr:uid="{00000000-0005-0000-0000-00006E000000}"/>
    <cellStyle name="Note 2 2" xfId="117" xr:uid="{00000000-0005-0000-0000-00006F000000}"/>
    <cellStyle name="Note 3" xfId="118" xr:uid="{00000000-0005-0000-0000-000070000000}"/>
    <cellStyle name="Note 4" xfId="119" xr:uid="{00000000-0005-0000-0000-000071000000}"/>
    <cellStyle name="Output" xfId="11" builtinId="21" customBuiltin="1"/>
    <cellStyle name="Output 2" xfId="82" xr:uid="{00000000-0005-0000-0000-000073000000}"/>
    <cellStyle name="Title 2" xfId="83" xr:uid="{00000000-0005-0000-0000-000074000000}"/>
    <cellStyle name="Total" xfId="17" builtinId="25" customBuiltin="1"/>
    <cellStyle name="Total 2" xfId="84" xr:uid="{00000000-0005-0000-0000-000076000000}"/>
    <cellStyle name="Warning Text" xfId="15" builtinId="11" customBuiltin="1"/>
    <cellStyle name="Warning Text 2" xfId="85" xr:uid="{00000000-0005-0000-0000-00007800000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thin">
          <color auto="1"/>
        </bottom>
        <vertical/>
        <horizontal/>
      </border>
    </dxf>
    <dxf>
      <font>
        <b/>
        <i val="0"/>
        <color theme="1"/>
      </font>
      <fill>
        <patternFill>
          <bgColor theme="2" tint="-9.9948118533890809E-2"/>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59996337778862885"/>
        </patternFill>
      </fill>
    </dxf>
    <dxf>
      <font>
        <b val="0"/>
        <i val="0"/>
      </font>
      <fill>
        <patternFill>
          <bgColor theme="0"/>
        </patternFill>
      </fill>
      <border>
        <left style="thin">
          <color auto="1"/>
        </left>
        <right style="thin">
          <color auto="1"/>
        </right>
        <top style="thin">
          <color auto="1"/>
        </top>
        <bottom style="thin">
          <color auto="1"/>
        </bottom>
        <vertical/>
        <horizontal/>
      </border>
    </dxf>
    <dxf>
      <border>
        <left/>
        <right/>
        <top style="thin">
          <color auto="1"/>
        </top>
        <bottom style="thin">
          <color auto="1"/>
        </bottom>
        <vertical/>
        <horizontal/>
      </border>
    </dxf>
    <dxf>
      <font>
        <b/>
        <i val="0"/>
      </font>
      <fill>
        <patternFill>
          <bgColor theme="5" tint="0.59996337778862885"/>
        </patternFill>
      </fill>
      <border>
        <left style="thin">
          <color auto="1"/>
        </left>
        <right style="thin">
          <color auto="1"/>
        </right>
        <top style="thin">
          <color auto="1"/>
        </top>
        <bottom style="thin">
          <color auto="1"/>
        </bottom>
        <vertical/>
        <horizontal/>
      </border>
    </dxf>
    <dxf>
      <font>
        <b/>
        <i val="0"/>
      </font>
      <fill>
        <patternFill>
          <bgColor theme="5" tint="0.59996337778862885"/>
        </patternFill>
      </fill>
      <border>
        <left style="thin">
          <color auto="1"/>
        </left>
        <right style="thin">
          <color auto="1"/>
        </right>
        <top style="thin">
          <color auto="1"/>
        </top>
        <bottom style="thin">
          <color auto="1"/>
        </bottom>
        <vertical/>
        <horizontal/>
      </border>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b/>
        <i val="0"/>
      </font>
      <fill>
        <patternFill>
          <bgColor theme="5" tint="0.59996337778862885"/>
        </patternFill>
      </fill>
      <border>
        <left style="thin">
          <color auto="1"/>
        </left>
        <right style="thin">
          <color auto="1"/>
        </right>
        <top style="thin">
          <color auto="1"/>
        </top>
        <bottom style="thin">
          <color auto="1"/>
        </bottom>
        <vertical/>
        <horizontal/>
      </border>
    </dxf>
    <dxf>
      <fill>
        <patternFill>
          <bgColor indexed="22"/>
        </patternFill>
      </fill>
    </dxf>
    <dxf>
      <fill>
        <patternFill>
          <bgColor indexed="22"/>
        </patternFill>
      </fill>
    </dxf>
  </dxfs>
  <tableStyles count="0" defaultTableStyle="TableStyleMedium9" defaultPivotStyle="PivotStyleLight16"/>
  <colors>
    <mruColors>
      <color rgb="FFFFFF99"/>
      <color rgb="FFF5F8EE"/>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203200</xdr:colOff>
      <xdr:row>0</xdr:row>
      <xdr:rowOff>160867</xdr:rowOff>
    </xdr:from>
    <xdr:to>
      <xdr:col>23</xdr:col>
      <xdr:colOff>592666</xdr:colOff>
      <xdr:row>18</xdr:row>
      <xdr:rowOff>203200</xdr:rowOff>
    </xdr:to>
    <xdr:sp macro="" textlink="">
      <xdr:nvSpPr>
        <xdr:cNvPr id="2" name="TextBox 1">
          <a:extLst>
            <a:ext uri="{FF2B5EF4-FFF2-40B4-BE49-F238E27FC236}">
              <a16:creationId xmlns:a16="http://schemas.microsoft.com/office/drawing/2014/main" id="{690D9890-9FFC-4692-89B0-0BBC544F3374}"/>
            </a:ext>
          </a:extLst>
        </xdr:cNvPr>
        <xdr:cNvSpPr txBox="1"/>
      </xdr:nvSpPr>
      <xdr:spPr>
        <a:xfrm>
          <a:off x="11370733" y="160867"/>
          <a:ext cx="4241800" cy="4131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Instructions for Timesheet:</a:t>
          </a:r>
        </a:p>
        <a:p>
          <a:endParaRPr lang="en-US">
            <a:effectLst/>
          </a:endParaRPr>
        </a:p>
        <a:p>
          <a:r>
            <a:rPr lang="en-US" sz="1100">
              <a:solidFill>
                <a:schemeClr val="dk1"/>
              </a:solidFill>
              <a:effectLst/>
              <a:latin typeface="+mn-lt"/>
              <a:ea typeface="+mn-ea"/>
              <a:cs typeface="+mn-cs"/>
            </a:rPr>
            <a:t>-Complete all </a:t>
          </a:r>
          <a:r>
            <a:rPr lang="en-US" sz="1100" baseline="0">
              <a:solidFill>
                <a:schemeClr val="dk1"/>
              </a:solidFill>
              <a:effectLst/>
              <a:latin typeface="+mn-lt"/>
              <a:ea typeface="+mn-ea"/>
              <a:cs typeface="+mn-cs"/>
            </a:rPr>
            <a:t>fields in the top section of timesheet to ensure accurate  information displays for the appropriate Pay Period.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 Hours must be entered as HH:MM to be identified as time. Entering time in other formats will result in miscalculations.</a:t>
          </a:r>
        </a:p>
        <a:p>
          <a:endParaRPr lang="en-US">
            <a:effectLst/>
          </a:endParaRPr>
        </a:p>
        <a:p>
          <a:r>
            <a:rPr lang="en-US" sz="1100" baseline="0">
              <a:solidFill>
                <a:schemeClr val="dk1"/>
              </a:solidFill>
              <a:effectLst/>
              <a:latin typeface="+mn-lt"/>
              <a:ea typeface="+mn-ea"/>
              <a:cs typeface="+mn-cs"/>
            </a:rPr>
            <a:t>-The employee information entered on the Timesheet Details tab infers to the OT EXEMPT ONLY tab.</a:t>
          </a:r>
        </a:p>
        <a:p>
          <a:endParaRPr lang="en-US">
            <a:effectLst/>
          </a:endParaRPr>
        </a:p>
        <a:p>
          <a:r>
            <a:rPr lang="en-US" sz="1100" baseline="0">
              <a:solidFill>
                <a:schemeClr val="dk1"/>
              </a:solidFill>
              <a:effectLst/>
              <a:latin typeface="+mn-lt"/>
              <a:ea typeface="+mn-ea"/>
              <a:cs typeface="+mn-cs"/>
            </a:rPr>
            <a:t>-For Overtime Exempt employees the standard pay period hours worked (75 or 80) should be listed under Event 100 and any hours worked over the standard hours can be listed under Event XSREG (if extra hours worked are being reported).</a:t>
          </a:r>
        </a:p>
        <a:p>
          <a:endParaRPr lang="en-US">
            <a:effectLst/>
          </a:endParaRPr>
        </a:p>
        <a:p>
          <a:r>
            <a:rPr lang="en-US" sz="1100" baseline="0">
              <a:solidFill>
                <a:schemeClr val="dk1"/>
              </a:solidFill>
              <a:effectLst/>
              <a:latin typeface="+mn-lt"/>
              <a:ea typeface="+mn-ea"/>
              <a:cs typeface="+mn-cs"/>
            </a:rPr>
            <a:t>-A second page is available If additional lines are needed to report time. The TOTAL calculated on the first page includes the time entered from the second page.</a:t>
          </a:r>
        </a:p>
        <a:p>
          <a:endParaRPr lang="en-US">
            <a:effectLst/>
          </a:endParaRPr>
        </a:p>
        <a:p>
          <a:r>
            <a:rPr lang="en-US" sz="1100" baseline="0">
              <a:solidFill>
                <a:schemeClr val="dk1"/>
              </a:solidFill>
              <a:effectLst/>
              <a:latin typeface="+mn-lt"/>
              <a:ea typeface="+mn-ea"/>
              <a:cs typeface="+mn-cs"/>
            </a:rPr>
            <a:t>-When submitting a hard copy timesheet remember to print both pages if you are reporting time on the second page.</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97155</xdr:colOff>
      <xdr:row>9</xdr:row>
      <xdr:rowOff>76200</xdr:rowOff>
    </xdr:from>
    <xdr:to>
      <xdr:col>10</xdr:col>
      <xdr:colOff>512445</xdr:colOff>
      <xdr:row>20</xdr:row>
      <xdr:rowOff>169545</xdr:rowOff>
    </xdr:to>
    <xdr:sp macro="" textlink="">
      <xdr:nvSpPr>
        <xdr:cNvPr id="2" name="TextBox 1">
          <a:extLst>
            <a:ext uri="{FF2B5EF4-FFF2-40B4-BE49-F238E27FC236}">
              <a16:creationId xmlns:a16="http://schemas.microsoft.com/office/drawing/2014/main" id="{78E80C69-A109-405E-AD99-23A8B68E8332}"/>
            </a:ext>
          </a:extLst>
        </xdr:cNvPr>
        <xdr:cNvSpPr txBox="1"/>
      </xdr:nvSpPr>
      <xdr:spPr>
        <a:xfrm>
          <a:off x="9498330" y="2286000"/>
          <a:ext cx="3463290" cy="2874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-Complete the highlighted section to report summary hours to various Projects/Acct.</a:t>
          </a:r>
        </a:p>
        <a:p>
          <a:endParaRPr lang="en-US" sz="1000">
            <a:effectLst/>
          </a:endParaRPr>
        </a:p>
        <a:p>
          <a:r>
            <a:rPr lang="en-US" sz="1000">
              <a:solidFill>
                <a:schemeClr val="dk1"/>
              </a:solidFill>
              <a:effectLst/>
              <a:latin typeface="+mn-lt"/>
              <a:ea typeface="+mn-ea"/>
              <a:cs typeface="+mn-cs"/>
            </a:rPr>
            <a:t>-This Spreadsheet will convert the hours worked to allocated for the reportable hours.</a:t>
          </a:r>
        </a:p>
        <a:p>
          <a:endParaRPr lang="en-US" sz="1000">
            <a:effectLst/>
          </a:endParaRPr>
        </a:p>
        <a:p>
          <a:r>
            <a:rPr lang="en-US" sz="1000">
              <a:solidFill>
                <a:schemeClr val="dk1"/>
              </a:solidFill>
              <a:effectLst/>
              <a:latin typeface="+mn-lt"/>
              <a:ea typeface="+mn-ea"/>
              <a:cs typeface="+mn-cs"/>
            </a:rPr>
            <a:t>-The</a:t>
          </a:r>
          <a:r>
            <a:rPr lang="en-US" sz="1000" baseline="0">
              <a:solidFill>
                <a:schemeClr val="dk1"/>
              </a:solidFill>
              <a:effectLst/>
              <a:latin typeface="+mn-lt"/>
              <a:ea typeface="+mn-ea"/>
              <a:cs typeface="+mn-cs"/>
            </a:rPr>
            <a:t> Employee information and Pay Period dates infer from the Timesheet Details page. The fields must be completed for the summary sheet to calculate correctly.</a:t>
          </a:r>
        </a:p>
        <a:p>
          <a:endParaRPr lang="en-US" sz="1000">
            <a:effectLst/>
          </a:endParaRPr>
        </a:p>
        <a:p>
          <a:r>
            <a:rPr lang="en-US" sz="1000" b="1" i="1" baseline="0">
              <a:solidFill>
                <a:schemeClr val="dk1"/>
              </a:solidFill>
              <a:effectLst/>
              <a:latin typeface="+mn-lt"/>
              <a:ea typeface="+mn-ea"/>
              <a:cs typeface="+mn-cs"/>
            </a:rPr>
            <a:t>-*Rounding Adj Minutes/Timekeeping</a:t>
          </a:r>
          <a:r>
            <a:rPr lang="en-US" sz="1000" baseline="0">
              <a:solidFill>
                <a:schemeClr val="dk1"/>
              </a:solidFill>
              <a:effectLst/>
              <a:latin typeface="+mn-lt"/>
              <a:ea typeface="+mn-ea"/>
              <a:cs typeface="+mn-cs"/>
            </a:rPr>
            <a:t>: If the hrs conversion results in a rounding adjustment for minutes, the adjustment must be combined with one of the allocated hrs when entered in the payroll system.</a:t>
          </a:r>
        </a:p>
        <a:p>
          <a:endParaRPr lang="en-US" sz="1000" baseline="0">
            <a:solidFill>
              <a:schemeClr val="dk1"/>
            </a:solidFill>
            <a:effectLst/>
            <a:latin typeface="+mn-lt"/>
            <a:ea typeface="+mn-ea"/>
            <a:cs typeface="+mn-cs"/>
          </a:endParaRPr>
        </a:p>
        <a:p>
          <a:r>
            <a:rPr lang="en-US" sz="1000" baseline="0">
              <a:solidFill>
                <a:schemeClr val="dk1"/>
              </a:solidFill>
              <a:effectLst/>
              <a:latin typeface="+mn-lt"/>
              <a:ea typeface="+mn-ea"/>
              <a:cs typeface="+mn-cs"/>
            </a:rPr>
            <a:t>-Reportable hours have to be in 00:15 increments to for timesheet entry</a:t>
          </a:r>
          <a:endParaRPr lang="en-US"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12</xdr:col>
      <xdr:colOff>594360</xdr:colOff>
      <xdr:row>34</xdr:row>
      <xdr:rowOff>144780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66675"/>
          <a:ext cx="7833360" cy="5777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Updated Timesheet Features</a:t>
          </a:r>
        </a:p>
        <a:p>
          <a:r>
            <a:rPr lang="en-US" sz="1100"/>
            <a:t>With the transition</a:t>
          </a:r>
          <a:r>
            <a:rPr lang="en-US" sz="1100" baseline="0"/>
            <a:t> to IRIS HRM the way that time gets entered has changed and therefore the way that paper Timesheets are entered needed to change. Many of the elements are the same, but there are some new things to be aware of when using these updated timesheets.</a:t>
          </a:r>
        </a:p>
        <a:p>
          <a:endParaRPr lang="en-US" sz="1100" baseline="0"/>
        </a:p>
        <a:p>
          <a:pPr marL="171450" indent="-171450">
            <a:buFont typeface="Wingdings" panose="05000000000000000000" pitchFamily="2" charset="2"/>
            <a:buChar char="Ø"/>
          </a:pPr>
          <a:r>
            <a:rPr lang="en-US" sz="1100" b="1"/>
            <a:t>Home</a:t>
          </a:r>
          <a:r>
            <a:rPr lang="en-US" sz="1100" b="1" baseline="0"/>
            <a:t> Unit</a:t>
          </a:r>
          <a:r>
            <a:rPr lang="en-US" sz="1100" baseline="0"/>
            <a:t> is replacing both the Payroll RD and the Division on this new Timesheet since it is the information that will be used within IRIS HRM.</a:t>
          </a:r>
          <a:endParaRPr lang="en-US" sz="1100"/>
        </a:p>
        <a:p>
          <a:pPr marL="171450" indent="-171450">
            <a:buFont typeface="Wingdings" panose="05000000000000000000" pitchFamily="2" charset="2"/>
            <a:buChar char="Ø"/>
          </a:pPr>
          <a:endParaRPr lang="en-US" sz="1100"/>
        </a:p>
        <a:p>
          <a:pPr marL="171450" indent="-171450">
            <a:buFont typeface="Wingdings" panose="05000000000000000000" pitchFamily="2" charset="2"/>
            <a:buChar char="Ø"/>
          </a:pPr>
          <a:r>
            <a:rPr lang="en-US" sz="1100"/>
            <a:t>Dates</a:t>
          </a:r>
          <a:r>
            <a:rPr lang="en-US" sz="1100" baseline="0"/>
            <a:t> are listed across the top, instead of down the side. This follows the format that is seen in IRIS HRM when entering Timesheets.</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The </a:t>
          </a:r>
          <a:r>
            <a:rPr lang="en-US" sz="1100" b="1" baseline="0"/>
            <a:t>Start / Stop Times</a:t>
          </a:r>
          <a:r>
            <a:rPr lang="en-US" sz="1100" baseline="0"/>
            <a:t> are vertical instead of horizontal as a result of the change in the date position. The information to the far left is just a reference guide that employees can use to mark a standard day, it is not required.  The Timesheet will then automatically total the hours worked based on the </a:t>
          </a:r>
          <a:r>
            <a:rPr lang="en-US" sz="1100" b="1" baseline="0"/>
            <a:t>Start / Stop Times </a:t>
          </a:r>
          <a:r>
            <a:rPr lang="en-US" sz="1100" baseline="0"/>
            <a:t>entered.</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Time in IRIS HRM is recorded in HOUR:MINUTES. So from here on forwarded an average work day will show as 07:30 and no longer show as 7.5 on the Timesheet.</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The </a:t>
          </a:r>
          <a:r>
            <a:rPr lang="en-US" sz="1100" b="1" baseline="0"/>
            <a:t>Event Codes</a:t>
          </a:r>
          <a:r>
            <a:rPr lang="en-US" sz="1100" baseline="0"/>
            <a:t> are listed on the left hand side of Timesheet on the bottom half, along with the </a:t>
          </a:r>
          <a:r>
            <a:rPr lang="en-US" sz="1100" b="1" baseline="0"/>
            <a:t>Event Code Description</a:t>
          </a:r>
          <a:r>
            <a:rPr lang="en-US" sz="1100" baseline="0"/>
            <a:t>. The time entry at the top calculates the total time worked and then those hours should be spread out across the various </a:t>
          </a:r>
          <a:r>
            <a:rPr lang="en-US" sz="1100" b="1" baseline="0"/>
            <a:t>Event Codes</a:t>
          </a:r>
          <a:r>
            <a:rPr lang="en-US" sz="1100" baseline="0"/>
            <a:t> on the bottom half. These need to be entered in HOUR:MINUTES or it will not calculate correctly. So if someone worked 3 hours and took 4.5 hours of leave. Then on the line for 100 - Regular Pay they would like 3:00 and under the appropriate line for their leave they would list 4:30.</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In IRIS HRM there is a place to designate that an event line should be paid out of a different Labor Distribution Profile than normal or enter an Accounting Override in the Timesheet itself in system. The </a:t>
          </a:r>
          <a:r>
            <a:rPr lang="en-US" sz="1100" b="1" baseline="0"/>
            <a:t>LDP Override / REF# </a:t>
          </a:r>
          <a:r>
            <a:rPr lang="en-US" sz="1100" baseline="0"/>
            <a:t>on the Timesheet is where this information can be recorded, either by putting in the Labor Distribution Profile code or the Accounting Override Code. </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1" baseline="0"/>
            <a:t>959 COMP TIME</a:t>
          </a:r>
          <a:r>
            <a:rPr lang="en-US" sz="1100" baseline="0"/>
            <a:t> does not get entered on the Timesheet in IRIS HRM, but actually requires a separate action taken by DOP Payroll. Therefore it is listed as a completely separate line on the Timesheet itself to indicate that it is a separate action that needs to be taken.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99"/>
  <sheetViews>
    <sheetView showGridLines="0" tabSelected="1" zoomScale="90" zoomScaleNormal="90" workbookViewId="0">
      <selection activeCell="F1" sqref="F1:M1"/>
    </sheetView>
  </sheetViews>
  <sheetFormatPr defaultColWidth="8.88671875" defaultRowHeight="13.2"/>
  <cols>
    <col min="1" max="1" width="6.109375" style="2" customWidth="1"/>
    <col min="2" max="2" width="18.33203125" style="2" customWidth="1"/>
    <col min="3" max="3" width="8" style="2" customWidth="1"/>
    <col min="4" max="4" width="16.6640625" style="2" customWidth="1"/>
    <col min="5" max="11" width="8.6640625" style="2" customWidth="1"/>
    <col min="12" max="12" width="8.6640625" style="5" customWidth="1"/>
    <col min="13" max="18" width="8.6640625" style="2" customWidth="1"/>
    <col min="19" max="19" width="9.5546875" style="2" customWidth="1"/>
    <col min="20" max="20" width="11.5546875" style="2" customWidth="1"/>
    <col min="21" max="21" width="21.33203125" style="2" customWidth="1"/>
    <col min="22" max="238" width="11.5546875" style="2" customWidth="1"/>
    <col min="239" max="16384" width="8.88671875" style="2"/>
  </cols>
  <sheetData>
    <row r="1" spans="1:20" ht="18" customHeight="1">
      <c r="A1" s="106" t="s">
        <v>0</v>
      </c>
      <c r="B1" s="105"/>
      <c r="C1" s="105"/>
      <c r="D1" s="105"/>
      <c r="E1" s="105"/>
      <c r="F1" s="166"/>
      <c r="G1" s="166"/>
      <c r="H1" s="166"/>
      <c r="I1" s="166"/>
      <c r="J1" s="166"/>
      <c r="K1" s="166"/>
      <c r="L1" s="166"/>
      <c r="M1" s="166"/>
      <c r="N1" s="107"/>
      <c r="O1" s="107"/>
      <c r="P1" s="108"/>
      <c r="Q1" s="107"/>
      <c r="R1" s="65"/>
      <c r="S1" s="65" t="s">
        <v>1</v>
      </c>
    </row>
    <row r="2" spans="1:20" s="3" customFormat="1" ht="20.25" customHeight="1">
      <c r="P2" s="7" t="s">
        <v>2</v>
      </c>
      <c r="Q2" s="214"/>
      <c r="R2" s="214"/>
      <c r="S2" s="214"/>
    </row>
    <row r="3" spans="1:20" s="3" customFormat="1" ht="18" customHeight="1">
      <c r="A3" s="1"/>
      <c r="B3" s="7"/>
      <c r="C3" s="7"/>
      <c r="D3" s="219"/>
      <c r="E3" s="219"/>
      <c r="F3" s="219"/>
      <c r="G3" s="2"/>
      <c r="H3" s="7"/>
      <c r="I3" s="219"/>
      <c r="J3" s="219"/>
      <c r="K3" s="219"/>
      <c r="L3" s="4"/>
      <c r="M3" s="7"/>
      <c r="N3" s="43"/>
      <c r="O3" s="43"/>
      <c r="P3" s="7" t="s">
        <v>3</v>
      </c>
      <c r="Q3" s="218" t="str">
        <f>IF(PP_BEGIN="","",PP_BEGIN+13)</f>
        <v/>
      </c>
      <c r="R3" s="218"/>
      <c r="S3" s="218"/>
    </row>
    <row r="4" spans="1:20" s="3" customFormat="1" ht="17.399999999999999" customHeight="1">
      <c r="A4" s="1"/>
      <c r="C4" s="7" t="s">
        <v>4</v>
      </c>
      <c r="D4" s="217"/>
      <c r="E4" s="217"/>
      <c r="F4" s="217"/>
      <c r="G4" s="2"/>
      <c r="H4" s="7" t="s">
        <v>5</v>
      </c>
      <c r="I4" s="222" t="str">
        <f>IF(DEPT_SEL="","",VLOOKUP(DEPT_SEL,Lookup!P2:Q23,2,FALSE))</f>
        <v/>
      </c>
      <c r="J4" s="222"/>
      <c r="K4" s="222"/>
      <c r="L4" s="1"/>
      <c r="M4" s="7" t="s">
        <v>6</v>
      </c>
      <c r="N4" s="40"/>
      <c r="O4" s="41"/>
      <c r="P4" s="7" t="s">
        <v>7</v>
      </c>
      <c r="Q4" s="215"/>
      <c r="R4" s="215"/>
      <c r="S4" s="215"/>
    </row>
    <row r="5" spans="1:20" s="3" customFormat="1" ht="18" customHeight="1">
      <c r="A5" s="1"/>
      <c r="C5" s="7" t="s">
        <v>8</v>
      </c>
      <c r="D5" s="217"/>
      <c r="E5" s="217"/>
      <c r="F5" s="217"/>
      <c r="G5" s="2"/>
      <c r="H5" s="7" t="s">
        <v>9</v>
      </c>
      <c r="I5" s="217"/>
      <c r="J5" s="217"/>
      <c r="K5" s="217"/>
      <c r="L5" s="1"/>
      <c r="M5" s="7" t="s">
        <v>10</v>
      </c>
      <c r="N5" s="40"/>
      <c r="O5" s="41"/>
      <c r="P5" s="7" t="s">
        <v>11</v>
      </c>
      <c r="Q5" s="216"/>
      <c r="R5" s="216"/>
      <c r="S5" s="216"/>
    </row>
    <row r="6" spans="1:20" s="3" customFormat="1" ht="18" customHeight="1">
      <c r="A6" s="1"/>
      <c r="C6" s="7" t="s">
        <v>12</v>
      </c>
      <c r="D6" s="223"/>
      <c r="E6" s="223"/>
      <c r="F6" s="223"/>
      <c r="G6" s="2"/>
      <c r="H6" s="7" t="s">
        <v>13</v>
      </c>
      <c r="I6" s="223"/>
      <c r="J6" s="223"/>
      <c r="K6" s="223"/>
      <c r="L6" s="1"/>
      <c r="M6" s="7" t="s">
        <v>14</v>
      </c>
      <c r="N6" s="40"/>
      <c r="O6" s="42"/>
      <c r="P6" s="7" t="s">
        <v>15</v>
      </c>
      <c r="Q6" s="216"/>
      <c r="R6" s="216"/>
      <c r="S6" s="216"/>
    </row>
    <row r="7" spans="1:20" s="3" customFormat="1" ht="18.600000000000001" customHeight="1">
      <c r="A7" s="1"/>
      <c r="B7" s="7"/>
      <c r="C7" s="7" t="str">
        <f>IF((N4="Yes"),"Partial Week hrs FWD:"," ")</f>
        <v xml:space="preserve"> </v>
      </c>
      <c r="D7" s="224"/>
      <c r="E7" s="224"/>
      <c r="F7" s="224"/>
      <c r="G7" s="2"/>
      <c r="H7" s="226"/>
      <c r="I7" s="226"/>
      <c r="J7" s="226"/>
      <c r="K7" s="55"/>
      <c r="L7" s="225"/>
      <c r="M7" s="225"/>
      <c r="N7" s="225"/>
      <c r="O7" s="53"/>
      <c r="P7" s="56" t="s">
        <v>16</v>
      </c>
      <c r="Q7" s="216"/>
      <c r="R7" s="216"/>
      <c r="S7" s="216"/>
    </row>
    <row r="8" spans="1:20" ht="13.95" customHeight="1" thickBot="1">
      <c r="B8" s="7"/>
      <c r="C8" s="7"/>
      <c r="D8" s="162" t="str">
        <f>IF((N4="Yes"),"Reg Pay (100)"," ")</f>
        <v xml:space="preserve"> </v>
      </c>
      <c r="E8" s="162"/>
      <c r="F8" s="162"/>
      <c r="H8" s="54" t="str">
        <f>IF((N4="Yes"),"Leave Taken (165/172)"," ")</f>
        <v xml:space="preserve"> </v>
      </c>
      <c r="I8" s="162"/>
      <c r="J8" s="162"/>
      <c r="K8" s="162"/>
      <c r="L8" s="1" t="str">
        <f>IF((N4="Yes"),"Holiday (105)"," ")</f>
        <v xml:space="preserve"> </v>
      </c>
      <c r="M8" s="7"/>
      <c r="N8" s="162"/>
      <c r="O8" s="162"/>
      <c r="P8" s="162"/>
    </row>
    <row r="9" spans="1:20" ht="18" customHeight="1">
      <c r="A9" s="167"/>
      <c r="B9" s="171" t="s">
        <v>17</v>
      </c>
      <c r="C9" s="172"/>
      <c r="D9" s="173"/>
      <c r="E9" s="34" t="str">
        <f t="shared" ref="E9:R9" si="0">IF(PP_BEGIN="","",WEEKDAY(E10))</f>
        <v/>
      </c>
      <c r="F9" s="14" t="str">
        <f t="shared" si="0"/>
        <v/>
      </c>
      <c r="G9" s="14" t="str">
        <f t="shared" si="0"/>
        <v/>
      </c>
      <c r="H9" s="14" t="str">
        <f t="shared" si="0"/>
        <v/>
      </c>
      <c r="I9" s="14" t="str">
        <f t="shared" si="0"/>
        <v/>
      </c>
      <c r="J9" s="14" t="str">
        <f t="shared" si="0"/>
        <v/>
      </c>
      <c r="K9" s="14" t="str">
        <f t="shared" si="0"/>
        <v/>
      </c>
      <c r="L9" s="14" t="str">
        <f t="shared" si="0"/>
        <v/>
      </c>
      <c r="M9" s="14" t="str">
        <f t="shared" si="0"/>
        <v/>
      </c>
      <c r="N9" s="14" t="str">
        <f t="shared" si="0"/>
        <v/>
      </c>
      <c r="O9" s="14" t="str">
        <f t="shared" si="0"/>
        <v/>
      </c>
      <c r="P9" s="14" t="str">
        <f t="shared" si="0"/>
        <v/>
      </c>
      <c r="Q9" s="14" t="str">
        <f t="shared" si="0"/>
        <v/>
      </c>
      <c r="R9" s="164" t="str">
        <f t="shared" si="0"/>
        <v/>
      </c>
      <c r="S9" s="220" t="s">
        <v>18</v>
      </c>
    </row>
    <row r="10" spans="1:20" ht="18" customHeight="1" thickBot="1">
      <c r="A10" s="168"/>
      <c r="B10" s="174"/>
      <c r="C10" s="175"/>
      <c r="D10" s="175"/>
      <c r="E10" s="151" t="str">
        <f>IF(PP_BEGIN="","",PP_BEGIN)</f>
        <v/>
      </c>
      <c r="F10" s="35" t="str">
        <f t="shared" ref="F10:R10" si="1">IF(PP_BEGIN="","",E10+1)</f>
        <v/>
      </c>
      <c r="G10" s="35" t="str">
        <f t="shared" si="1"/>
        <v/>
      </c>
      <c r="H10" s="35" t="str">
        <f t="shared" si="1"/>
        <v/>
      </c>
      <c r="I10" s="35" t="str">
        <f t="shared" si="1"/>
        <v/>
      </c>
      <c r="J10" s="35" t="str">
        <f t="shared" si="1"/>
        <v/>
      </c>
      <c r="K10" s="35" t="str">
        <f t="shared" si="1"/>
        <v/>
      </c>
      <c r="L10" s="35" t="str">
        <f t="shared" si="1"/>
        <v/>
      </c>
      <c r="M10" s="35" t="str">
        <f t="shared" si="1"/>
        <v/>
      </c>
      <c r="N10" s="35" t="str">
        <f t="shared" si="1"/>
        <v/>
      </c>
      <c r="O10" s="35" t="str">
        <f t="shared" si="1"/>
        <v/>
      </c>
      <c r="P10" s="35" t="str">
        <f t="shared" si="1"/>
        <v/>
      </c>
      <c r="Q10" s="35" t="str">
        <f t="shared" si="1"/>
        <v/>
      </c>
      <c r="R10" s="35" t="str">
        <f t="shared" si="1"/>
        <v/>
      </c>
      <c r="S10" s="221"/>
    </row>
    <row r="11" spans="1:20" ht="18" customHeight="1">
      <c r="A11" s="109" t="s">
        <v>19</v>
      </c>
      <c r="B11" s="176">
        <v>0.33333333333333331</v>
      </c>
      <c r="C11" s="177"/>
      <c r="D11" s="178"/>
      <c r="E11" s="142"/>
      <c r="F11" s="116"/>
      <c r="G11" s="116"/>
      <c r="H11" s="116"/>
      <c r="I11" s="116"/>
      <c r="J11" s="116"/>
      <c r="K11" s="116"/>
      <c r="L11" s="116"/>
      <c r="M11" s="116"/>
      <c r="N11" s="116"/>
      <c r="O11" s="116"/>
      <c r="P11" s="116"/>
      <c r="Q11" s="116"/>
      <c r="R11" s="116"/>
      <c r="S11" s="143"/>
    </row>
    <row r="12" spans="1:20" ht="18" customHeight="1">
      <c r="A12" s="109" t="s">
        <v>20</v>
      </c>
      <c r="B12" s="182">
        <v>0.5</v>
      </c>
      <c r="C12" s="183"/>
      <c r="D12" s="184"/>
      <c r="E12" s="127"/>
      <c r="F12" s="128"/>
      <c r="G12" s="128"/>
      <c r="H12" s="128"/>
      <c r="I12" s="128"/>
      <c r="J12" s="128"/>
      <c r="K12" s="128"/>
      <c r="L12" s="128"/>
      <c r="M12" s="128"/>
      <c r="N12" s="128"/>
      <c r="O12" s="128"/>
      <c r="P12" s="128"/>
      <c r="Q12" s="128"/>
      <c r="R12" s="128"/>
      <c r="S12" s="144"/>
    </row>
    <row r="13" spans="1:20" ht="18" customHeight="1">
      <c r="A13" s="109" t="s">
        <v>19</v>
      </c>
      <c r="B13" s="182">
        <v>0.54166666666666663</v>
      </c>
      <c r="C13" s="183"/>
      <c r="D13" s="184"/>
      <c r="E13" s="127"/>
      <c r="F13" s="128"/>
      <c r="G13" s="128"/>
      <c r="H13" s="128"/>
      <c r="I13" s="128"/>
      <c r="J13" s="128"/>
      <c r="K13" s="128"/>
      <c r="L13" s="128"/>
      <c r="M13" s="128"/>
      <c r="N13" s="128"/>
      <c r="O13" s="128"/>
      <c r="P13" s="128"/>
      <c r="Q13" s="128"/>
      <c r="R13" s="128"/>
      <c r="S13" s="144"/>
    </row>
    <row r="14" spans="1:20" ht="18" customHeight="1">
      <c r="A14" s="109" t="s">
        <v>20</v>
      </c>
      <c r="B14" s="185">
        <f>IF(OR($I$6="SS",$I$6="LL",$I$6="KK",$I$6="AA/AP"),0.7083333, 0.6875)</f>
        <v>0.6875</v>
      </c>
      <c r="C14" s="186"/>
      <c r="D14" s="187"/>
      <c r="E14" s="127"/>
      <c r="F14" s="128"/>
      <c r="G14" s="128"/>
      <c r="H14" s="128"/>
      <c r="I14" s="128"/>
      <c r="J14" s="128"/>
      <c r="K14" s="128"/>
      <c r="L14" s="128"/>
      <c r="M14" s="128"/>
      <c r="N14" s="128"/>
      <c r="O14" s="128"/>
      <c r="P14" s="128"/>
      <c r="Q14" s="128"/>
      <c r="R14" s="128"/>
      <c r="S14" s="144"/>
    </row>
    <row r="15" spans="1:20" ht="18" customHeight="1">
      <c r="A15" s="109" t="s">
        <v>19</v>
      </c>
      <c r="B15" s="182"/>
      <c r="C15" s="183"/>
      <c r="D15" s="184"/>
      <c r="E15" s="127"/>
      <c r="F15" s="128"/>
      <c r="G15" s="128"/>
      <c r="H15" s="128"/>
      <c r="I15" s="128"/>
      <c r="J15" s="128"/>
      <c r="K15" s="128"/>
      <c r="L15" s="128"/>
      <c r="M15" s="128"/>
      <c r="N15" s="128"/>
      <c r="O15" s="128"/>
      <c r="P15" s="128"/>
      <c r="Q15" s="128"/>
      <c r="R15" s="128"/>
      <c r="S15" s="144"/>
    </row>
    <row r="16" spans="1:20" ht="18" customHeight="1">
      <c r="A16" s="109" t="s">
        <v>20</v>
      </c>
      <c r="B16" s="182"/>
      <c r="C16" s="183"/>
      <c r="D16" s="184"/>
      <c r="E16" s="127"/>
      <c r="F16" s="128"/>
      <c r="G16" s="128"/>
      <c r="H16" s="128"/>
      <c r="I16" s="128"/>
      <c r="J16" s="128"/>
      <c r="K16" s="128"/>
      <c r="L16" s="128"/>
      <c r="M16" s="128"/>
      <c r="N16" s="128"/>
      <c r="O16" s="128"/>
      <c r="P16" s="128"/>
      <c r="Q16" s="128"/>
      <c r="R16" s="128"/>
      <c r="S16" s="144"/>
      <c r="T16" s="11"/>
    </row>
    <row r="17" spans="1:19" ht="18" customHeight="1">
      <c r="A17" s="109" t="s">
        <v>19</v>
      </c>
      <c r="B17" s="182"/>
      <c r="C17" s="183"/>
      <c r="D17" s="184"/>
      <c r="E17" s="127"/>
      <c r="F17" s="128"/>
      <c r="G17" s="128"/>
      <c r="H17" s="128"/>
      <c r="I17" s="128"/>
      <c r="J17" s="128"/>
      <c r="K17" s="128"/>
      <c r="L17" s="128"/>
      <c r="M17" s="128"/>
      <c r="N17" s="128"/>
      <c r="O17" s="128"/>
      <c r="P17" s="128"/>
      <c r="Q17" s="128"/>
      <c r="R17" s="128"/>
      <c r="S17" s="144"/>
    </row>
    <row r="18" spans="1:19" ht="18" customHeight="1" thickBot="1">
      <c r="A18" s="118" t="s">
        <v>20</v>
      </c>
      <c r="B18" s="179"/>
      <c r="C18" s="180"/>
      <c r="D18" s="181"/>
      <c r="E18" s="136"/>
      <c r="F18" s="137"/>
      <c r="G18" s="137"/>
      <c r="H18" s="137"/>
      <c r="I18" s="137"/>
      <c r="J18" s="137"/>
      <c r="K18" s="137"/>
      <c r="L18" s="137"/>
      <c r="M18" s="138"/>
      <c r="N18" s="137"/>
      <c r="O18" s="137"/>
      <c r="P18" s="137"/>
      <c r="Q18" s="137"/>
      <c r="R18" s="137"/>
      <c r="S18" s="145"/>
    </row>
    <row r="19" spans="1:19" ht="18" customHeight="1" thickBot="1">
      <c r="A19" s="146" t="s">
        <v>21</v>
      </c>
      <c r="B19" s="188">
        <f>MROUND((B12-B11)+(B14-B13)+(B16-B15)+(B18-B17),"0:15")</f>
        <v>0.3125</v>
      </c>
      <c r="C19" s="189"/>
      <c r="D19" s="190"/>
      <c r="E19" s="147">
        <f>MROUND((E12-E11)+(E14-E13)+(E16-E15)+(E18-E17),"0:15")</f>
        <v>0</v>
      </c>
      <c r="F19" s="147">
        <f t="shared" ref="F19:R19" si="2">MROUND((F12-F11)+(F14-F13)+(F16-F15)+(F18-F17),"0:15")</f>
        <v>0</v>
      </c>
      <c r="G19" s="147">
        <f t="shared" si="2"/>
        <v>0</v>
      </c>
      <c r="H19" s="147">
        <f t="shared" si="2"/>
        <v>0</v>
      </c>
      <c r="I19" s="147">
        <f t="shared" si="2"/>
        <v>0</v>
      </c>
      <c r="J19" s="147">
        <f t="shared" si="2"/>
        <v>0</v>
      </c>
      <c r="K19" s="147">
        <f t="shared" si="2"/>
        <v>0</v>
      </c>
      <c r="L19" s="147">
        <f t="shared" si="2"/>
        <v>0</v>
      </c>
      <c r="M19" s="147">
        <f t="shared" si="2"/>
        <v>0</v>
      </c>
      <c r="N19" s="147">
        <f t="shared" si="2"/>
        <v>0</v>
      </c>
      <c r="O19" s="147">
        <f t="shared" si="2"/>
        <v>0</v>
      </c>
      <c r="P19" s="147">
        <f t="shared" si="2"/>
        <v>0</v>
      </c>
      <c r="Q19" s="147">
        <f t="shared" si="2"/>
        <v>0</v>
      </c>
      <c r="R19" s="147">
        <f t="shared" si="2"/>
        <v>0</v>
      </c>
      <c r="S19" s="148">
        <f>SUM(E19:R19)</f>
        <v>0</v>
      </c>
    </row>
    <row r="20" spans="1:19" ht="18" customHeight="1">
      <c r="A20" s="196" t="s">
        <v>22</v>
      </c>
      <c r="B20" s="193" t="s">
        <v>23</v>
      </c>
      <c r="C20" s="193" t="s">
        <v>24</v>
      </c>
      <c r="D20" s="198" t="s">
        <v>25</v>
      </c>
      <c r="E20" s="32" t="str">
        <f>E9</f>
        <v/>
      </c>
      <c r="F20" s="10" t="str">
        <f>F9</f>
        <v/>
      </c>
      <c r="G20" s="10" t="str">
        <f t="shared" ref="G20:R20" si="3">G9</f>
        <v/>
      </c>
      <c r="H20" s="10" t="str">
        <f t="shared" si="3"/>
        <v/>
      </c>
      <c r="I20" s="10" t="str">
        <f t="shared" si="3"/>
        <v/>
      </c>
      <c r="J20" s="10" t="str">
        <f t="shared" si="3"/>
        <v/>
      </c>
      <c r="K20" s="10" t="str">
        <f t="shared" si="3"/>
        <v/>
      </c>
      <c r="L20" s="10" t="str">
        <f t="shared" si="3"/>
        <v/>
      </c>
      <c r="M20" s="10" t="str">
        <f t="shared" si="3"/>
        <v/>
      </c>
      <c r="N20" s="10" t="str">
        <f t="shared" si="3"/>
        <v/>
      </c>
      <c r="O20" s="10" t="str">
        <f t="shared" si="3"/>
        <v/>
      </c>
      <c r="P20" s="10" t="str">
        <f t="shared" si="3"/>
        <v/>
      </c>
      <c r="Q20" s="10" t="str">
        <f t="shared" si="3"/>
        <v/>
      </c>
      <c r="R20" s="10" t="str">
        <f t="shared" si="3"/>
        <v/>
      </c>
      <c r="S20" s="212" t="s">
        <v>26</v>
      </c>
    </row>
    <row r="21" spans="1:19" ht="18" customHeight="1" thickBot="1">
      <c r="A21" s="197"/>
      <c r="B21" s="194"/>
      <c r="C21" s="194"/>
      <c r="D21" s="199"/>
      <c r="E21" s="152" t="str">
        <f>E10</f>
        <v/>
      </c>
      <c r="F21" s="36" t="str">
        <f>F10</f>
        <v/>
      </c>
      <c r="G21" s="36" t="str">
        <f t="shared" ref="G21:R21" si="4">G10</f>
        <v/>
      </c>
      <c r="H21" s="36" t="str">
        <f t="shared" si="4"/>
        <v/>
      </c>
      <c r="I21" s="36" t="str">
        <f t="shared" si="4"/>
        <v/>
      </c>
      <c r="J21" s="36" t="str">
        <f t="shared" si="4"/>
        <v/>
      </c>
      <c r="K21" s="36" t="str">
        <f t="shared" si="4"/>
        <v/>
      </c>
      <c r="L21" s="36" t="str">
        <f t="shared" si="4"/>
        <v/>
      </c>
      <c r="M21" s="36" t="str">
        <f t="shared" si="4"/>
        <v/>
      </c>
      <c r="N21" s="36" t="str">
        <f t="shared" si="4"/>
        <v/>
      </c>
      <c r="O21" s="36" t="str">
        <f t="shared" si="4"/>
        <v/>
      </c>
      <c r="P21" s="37" t="str">
        <f t="shared" si="4"/>
        <v/>
      </c>
      <c r="Q21" s="36" t="str">
        <f t="shared" si="4"/>
        <v/>
      </c>
      <c r="R21" s="36" t="str">
        <f t="shared" si="4"/>
        <v/>
      </c>
      <c r="S21" s="213"/>
    </row>
    <row r="22" spans="1:19" ht="18" customHeight="1">
      <c r="A22" s="109" t="s">
        <v>27</v>
      </c>
      <c r="B22" s="110" t="str">
        <f t="shared" ref="B22:B28" si="5">IF(A22="","",VLOOKUP(A22,PAYCDESC,3,FALSE))</f>
        <v>REGULAR PAY</v>
      </c>
      <c r="C22" s="154"/>
      <c r="D22" s="111"/>
      <c r="E22" s="112"/>
      <c r="F22" s="113"/>
      <c r="G22" s="113"/>
      <c r="H22" s="113"/>
      <c r="I22" s="113"/>
      <c r="J22" s="113"/>
      <c r="K22" s="113"/>
      <c r="L22" s="113"/>
      <c r="M22" s="113"/>
      <c r="N22" s="113"/>
      <c r="O22" s="114"/>
      <c r="P22" s="115"/>
      <c r="Q22" s="113"/>
      <c r="R22" s="116"/>
      <c r="S22" s="117">
        <f t="shared" ref="S22:S31" si="6">SUM(E22:R22)</f>
        <v>0</v>
      </c>
    </row>
    <row r="23" spans="1:19" ht="18" customHeight="1" thickBot="1">
      <c r="A23" s="118" t="s">
        <v>28</v>
      </c>
      <c r="B23" s="119" t="str">
        <f t="shared" si="5"/>
        <v>REG HOLIDAY</v>
      </c>
      <c r="C23" s="155"/>
      <c r="D23" s="120"/>
      <c r="E23" s="121">
        <f t="shared" ref="E23:R23" si="7">IF(ISNA(MATCH(E10,allholidays,0)),0,IF(OR($I$6="SS",$I$6="LL",$I$6="KK",$I$6="AA/AP"),0.33333333333,0.3125))</f>
        <v>0</v>
      </c>
      <c r="F23" s="121">
        <f t="shared" si="7"/>
        <v>0</v>
      </c>
      <c r="G23" s="121">
        <f t="shared" si="7"/>
        <v>0</v>
      </c>
      <c r="H23" s="121">
        <f t="shared" si="7"/>
        <v>0</v>
      </c>
      <c r="I23" s="121">
        <f t="shared" si="7"/>
        <v>0</v>
      </c>
      <c r="J23" s="121">
        <f t="shared" si="7"/>
        <v>0</v>
      </c>
      <c r="K23" s="121">
        <f t="shared" si="7"/>
        <v>0</v>
      </c>
      <c r="L23" s="121">
        <f t="shared" si="7"/>
        <v>0</v>
      </c>
      <c r="M23" s="121">
        <f t="shared" si="7"/>
        <v>0</v>
      </c>
      <c r="N23" s="121">
        <f t="shared" si="7"/>
        <v>0</v>
      </c>
      <c r="O23" s="121">
        <f t="shared" si="7"/>
        <v>0</v>
      </c>
      <c r="P23" s="121">
        <f t="shared" si="7"/>
        <v>0</v>
      </c>
      <c r="Q23" s="121">
        <f t="shared" si="7"/>
        <v>0</v>
      </c>
      <c r="R23" s="121">
        <f t="shared" si="7"/>
        <v>0</v>
      </c>
      <c r="S23" s="122">
        <f t="shared" si="6"/>
        <v>0</v>
      </c>
    </row>
    <row r="24" spans="1:19" ht="18" customHeight="1">
      <c r="A24" s="123" t="s">
        <v>29</v>
      </c>
      <c r="B24" s="110" t="str">
        <f t="shared" si="5"/>
        <v>LV PER</v>
      </c>
      <c r="C24" s="154"/>
      <c r="D24" s="111"/>
      <c r="E24" s="124"/>
      <c r="F24" s="124"/>
      <c r="G24" s="124"/>
      <c r="H24" s="124"/>
      <c r="I24" s="124"/>
      <c r="J24" s="124"/>
      <c r="K24" s="124"/>
      <c r="L24" s="124"/>
      <c r="M24" s="124"/>
      <c r="N24" s="124"/>
      <c r="O24" s="124"/>
      <c r="P24" s="124"/>
      <c r="Q24" s="124"/>
      <c r="R24" s="124"/>
      <c r="S24" s="117">
        <f t="shared" si="6"/>
        <v>0</v>
      </c>
    </row>
    <row r="25" spans="1:19" ht="18" customHeight="1">
      <c r="A25" s="123" t="s">
        <v>30</v>
      </c>
      <c r="B25" s="110" t="str">
        <f t="shared" si="5"/>
        <v>LV PER SK</v>
      </c>
      <c r="C25" s="154"/>
      <c r="D25" s="126"/>
      <c r="E25" s="127"/>
      <c r="F25" s="128"/>
      <c r="G25" s="128"/>
      <c r="H25" s="128"/>
      <c r="I25" s="157"/>
      <c r="J25" s="113"/>
      <c r="K25" s="128"/>
      <c r="L25" s="128"/>
      <c r="M25" s="128"/>
      <c r="N25" s="128"/>
      <c r="O25" s="128"/>
      <c r="P25" s="128"/>
      <c r="Q25" s="157"/>
      <c r="R25" s="128"/>
      <c r="S25" s="129">
        <f t="shared" si="6"/>
        <v>0</v>
      </c>
    </row>
    <row r="26" spans="1:19" ht="18" customHeight="1">
      <c r="A26" s="123" t="s">
        <v>31</v>
      </c>
      <c r="B26" s="110" t="str">
        <f t="shared" si="5"/>
        <v>LV SICK</v>
      </c>
      <c r="C26" s="154"/>
      <c r="D26" s="130"/>
      <c r="E26" s="127"/>
      <c r="F26" s="128"/>
      <c r="G26" s="128"/>
      <c r="H26" s="128"/>
      <c r="I26" s="128"/>
      <c r="J26" s="128"/>
      <c r="K26" s="128"/>
      <c r="L26" s="128"/>
      <c r="M26" s="128"/>
      <c r="N26" s="128"/>
      <c r="O26" s="128"/>
      <c r="P26" s="128"/>
      <c r="Q26" s="128"/>
      <c r="R26" s="128"/>
      <c r="S26" s="131">
        <f t="shared" si="6"/>
        <v>0</v>
      </c>
    </row>
    <row r="27" spans="1:19" ht="18" customHeight="1">
      <c r="A27" s="123" t="s">
        <v>32</v>
      </c>
      <c r="B27" s="110" t="str">
        <f t="shared" si="5"/>
        <v>LV ANN</v>
      </c>
      <c r="C27" s="154"/>
      <c r="D27" s="126"/>
      <c r="E27" s="132"/>
      <c r="F27" s="113"/>
      <c r="G27" s="113"/>
      <c r="H27" s="113"/>
      <c r="I27" s="113"/>
      <c r="J27" s="113"/>
      <c r="K27" s="113"/>
      <c r="L27" s="113"/>
      <c r="M27" s="113"/>
      <c r="N27" s="113"/>
      <c r="O27" s="113"/>
      <c r="P27" s="113"/>
      <c r="Q27" s="113"/>
      <c r="R27" s="113"/>
      <c r="S27" s="129">
        <f t="shared" si="6"/>
        <v>0</v>
      </c>
    </row>
    <row r="28" spans="1:19" ht="18" customHeight="1">
      <c r="A28" s="123"/>
      <c r="B28" s="110" t="str">
        <f t="shared" si="5"/>
        <v/>
      </c>
      <c r="C28" s="154"/>
      <c r="D28" s="126"/>
      <c r="E28" s="127"/>
      <c r="F28" s="128"/>
      <c r="G28" s="128"/>
      <c r="H28" s="128"/>
      <c r="I28" s="128"/>
      <c r="J28" s="128"/>
      <c r="K28" s="128"/>
      <c r="L28" s="128"/>
      <c r="M28" s="128"/>
      <c r="N28" s="128"/>
      <c r="O28" s="158"/>
      <c r="P28" s="128"/>
      <c r="Q28" s="128"/>
      <c r="R28" s="128"/>
      <c r="S28" s="129">
        <f t="shared" si="6"/>
        <v>0</v>
      </c>
    </row>
    <row r="29" spans="1:19" ht="18" customHeight="1">
      <c r="A29" s="123"/>
      <c r="B29" s="110" t="str">
        <f t="shared" ref="B29:B31" si="8">IF(A29="","",VLOOKUP(A29,PAYCDESC,3,FALSE))</f>
        <v/>
      </c>
      <c r="C29" s="154"/>
      <c r="D29" s="126"/>
      <c r="E29" s="127"/>
      <c r="F29" s="128"/>
      <c r="G29" s="128"/>
      <c r="H29" s="128"/>
      <c r="I29" s="128"/>
      <c r="J29" s="128"/>
      <c r="K29" s="128"/>
      <c r="L29" s="128"/>
      <c r="M29" s="128"/>
      <c r="N29" s="128"/>
      <c r="O29" s="128"/>
      <c r="P29" s="128"/>
      <c r="Q29" s="128"/>
      <c r="R29" s="128"/>
      <c r="S29" s="129">
        <f t="shared" si="6"/>
        <v>0</v>
      </c>
    </row>
    <row r="30" spans="1:19" ht="18" customHeight="1">
      <c r="A30" s="123"/>
      <c r="B30" s="110" t="str">
        <f t="shared" si="8"/>
        <v/>
      </c>
      <c r="C30" s="154"/>
      <c r="D30" s="126"/>
      <c r="E30" s="127"/>
      <c r="F30" s="128"/>
      <c r="G30" s="128"/>
      <c r="H30" s="128"/>
      <c r="I30" s="128"/>
      <c r="J30" s="128"/>
      <c r="K30" s="128"/>
      <c r="L30" s="128"/>
      <c r="M30" s="128"/>
      <c r="N30" s="128"/>
      <c r="O30" s="128"/>
      <c r="P30" s="128"/>
      <c r="Q30" s="128"/>
      <c r="R30" s="128"/>
      <c r="S30" s="129">
        <f t="shared" si="6"/>
        <v>0</v>
      </c>
    </row>
    <row r="31" spans="1:19" ht="18" customHeight="1" thickBot="1">
      <c r="A31" s="133"/>
      <c r="B31" s="134" t="str">
        <f t="shared" si="8"/>
        <v/>
      </c>
      <c r="C31" s="156"/>
      <c r="D31" s="135"/>
      <c r="E31" s="136"/>
      <c r="F31" s="137"/>
      <c r="G31" s="137"/>
      <c r="H31" s="137"/>
      <c r="I31" s="137"/>
      <c r="J31" s="137"/>
      <c r="K31" s="137"/>
      <c r="L31" s="137"/>
      <c r="M31" s="137"/>
      <c r="N31" s="137"/>
      <c r="O31" s="137"/>
      <c r="P31" s="137"/>
      <c r="Q31" s="138"/>
      <c r="R31" s="137"/>
      <c r="S31" s="129">
        <f t="shared" si="6"/>
        <v>0</v>
      </c>
    </row>
    <row r="32" spans="1:19" s="6" customFormat="1" ht="18" customHeight="1" thickBot="1">
      <c r="A32" s="191" t="s">
        <v>33</v>
      </c>
      <c r="B32" s="191"/>
      <c r="C32" s="161"/>
      <c r="D32" s="139" t="s">
        <v>34</v>
      </c>
      <c r="E32" s="140">
        <f>SUM(E22:E31)+E34+SUM(E46:E69)</f>
        <v>0</v>
      </c>
      <c r="F32" s="140">
        <f t="shared" ref="F32:R32" si="9">SUM(F22:F31)+F34+SUM(F46:F69)</f>
        <v>0</v>
      </c>
      <c r="G32" s="140">
        <f t="shared" si="9"/>
        <v>0</v>
      </c>
      <c r="H32" s="140">
        <f t="shared" si="9"/>
        <v>0</v>
      </c>
      <c r="I32" s="140">
        <f t="shared" si="9"/>
        <v>0</v>
      </c>
      <c r="J32" s="140">
        <f t="shared" si="9"/>
        <v>0</v>
      </c>
      <c r="K32" s="140">
        <f t="shared" si="9"/>
        <v>0</v>
      </c>
      <c r="L32" s="140">
        <f t="shared" si="9"/>
        <v>0</v>
      </c>
      <c r="M32" s="140">
        <f t="shared" si="9"/>
        <v>0</v>
      </c>
      <c r="N32" s="140">
        <f t="shared" si="9"/>
        <v>0</v>
      </c>
      <c r="O32" s="140">
        <f t="shared" si="9"/>
        <v>0</v>
      </c>
      <c r="P32" s="140">
        <f t="shared" si="9"/>
        <v>0</v>
      </c>
      <c r="Q32" s="140">
        <f t="shared" si="9"/>
        <v>0</v>
      </c>
      <c r="R32" s="140">
        <f t="shared" si="9"/>
        <v>0</v>
      </c>
      <c r="S32" s="141">
        <f>SUM(S22:S31)+S34+SUM(S46:S69)</f>
        <v>0</v>
      </c>
    </row>
    <row r="33" spans="1:19" s="6" customFormat="1" ht="26.25" customHeight="1" thickTop="1">
      <c r="A33" s="192"/>
      <c r="B33" s="192"/>
      <c r="C33" s="161"/>
      <c r="D33" s="160"/>
      <c r="E33" s="150"/>
      <c r="F33" s="38"/>
      <c r="G33" s="38"/>
      <c r="H33" s="38"/>
      <c r="I33" s="38"/>
      <c r="J33" s="38"/>
      <c r="K33" s="38"/>
      <c r="L33" s="38"/>
      <c r="M33" s="38"/>
      <c r="N33" s="38"/>
      <c r="O33" s="38"/>
      <c r="P33" s="38"/>
      <c r="Q33" s="38"/>
      <c r="R33" s="38"/>
      <c r="S33" s="38"/>
    </row>
    <row r="34" spans="1:19" ht="18" customHeight="1">
      <c r="A34" s="45" t="str">
        <f>IF((N6="Yes"),"959", " ")</f>
        <v xml:space="preserve"> </v>
      </c>
      <c r="B34" s="211" t="str">
        <f>IF((N6="Yes"),"COMP TIME"," ")</f>
        <v xml:space="preserve"> </v>
      </c>
      <c r="C34" s="211"/>
      <c r="D34" s="211"/>
      <c r="E34" s="46"/>
      <c r="F34" s="47"/>
      <c r="G34" s="47"/>
      <c r="H34" s="47"/>
      <c r="I34" s="47"/>
      <c r="J34" s="47"/>
      <c r="K34" s="47"/>
      <c r="L34" s="47"/>
      <c r="M34" s="47"/>
      <c r="N34" s="47"/>
      <c r="O34" s="47"/>
      <c r="P34" s="47"/>
      <c r="Q34" s="47"/>
      <c r="R34" s="47"/>
      <c r="S34" s="48">
        <f>SUM(E34:R34)</f>
        <v>0</v>
      </c>
    </row>
    <row r="35" spans="1:19" hidden="1">
      <c r="A35" s="200" t="s">
        <v>35</v>
      </c>
      <c r="B35" s="200"/>
      <c r="C35" s="200"/>
      <c r="D35" s="200"/>
      <c r="E35" s="200"/>
      <c r="F35" s="200"/>
      <c r="G35" s="200"/>
      <c r="H35" s="200"/>
      <c r="I35" s="200"/>
      <c r="J35" s="200"/>
      <c r="K35" s="200"/>
      <c r="L35" s="200"/>
      <c r="M35" s="200"/>
      <c r="N35" s="200"/>
      <c r="O35" s="200"/>
      <c r="P35" s="200"/>
      <c r="Q35" s="200"/>
      <c r="R35" s="200"/>
      <c r="S35" s="200"/>
    </row>
    <row r="36" spans="1:19" s="50" customFormat="1" ht="6" customHeight="1">
      <c r="A36" s="49"/>
      <c r="B36" s="15"/>
      <c r="C36" s="15"/>
      <c r="E36" s="51"/>
      <c r="F36" s="52"/>
      <c r="G36" s="52"/>
      <c r="H36" s="52"/>
      <c r="I36" s="52"/>
      <c r="J36" s="52"/>
      <c r="K36" s="52"/>
      <c r="L36" s="52"/>
      <c r="M36" s="52"/>
      <c r="N36" s="52"/>
      <c r="O36" s="52"/>
      <c r="P36" s="52"/>
      <c r="Q36" s="52"/>
      <c r="R36" s="52"/>
      <c r="S36" s="52"/>
    </row>
    <row r="37" spans="1:19" ht="21" customHeight="1">
      <c r="A37" s="9"/>
      <c r="B37" s="8"/>
      <c r="C37" s="8"/>
      <c r="D37" s="33" t="str">
        <f>IF(ISBLANK(A46), "We certify that the time and hours of work recorded above are true and correct.", "We certify that all time and hours of work recorded above on Page 1 and on Page 2 are true and correct.")</f>
        <v>We certify that the time and hours of work recorded above are true and correct.</v>
      </c>
      <c r="E37" s="12"/>
      <c r="F37" s="13"/>
      <c r="G37" s="13"/>
      <c r="H37" s="13"/>
      <c r="I37" s="13"/>
      <c r="J37" s="13"/>
      <c r="K37" s="13"/>
      <c r="L37" s="13"/>
      <c r="M37" s="13"/>
      <c r="N37" s="13"/>
      <c r="O37" s="7" t="s">
        <v>36</v>
      </c>
      <c r="P37" s="202"/>
      <c r="Q37" s="203"/>
      <c r="R37" s="203"/>
      <c r="S37" s="204"/>
    </row>
    <row r="38" spans="1:19" customFormat="1" ht="15.75" customHeight="1">
      <c r="B38" s="7" t="s">
        <v>37</v>
      </c>
      <c r="C38" s="7"/>
      <c r="D38" s="169"/>
      <c r="E38" s="169"/>
      <c r="F38" s="169"/>
      <c r="G38" s="169"/>
      <c r="H38" s="169"/>
      <c r="I38" s="169"/>
      <c r="J38" s="2"/>
      <c r="K38" s="7" t="s">
        <v>15</v>
      </c>
      <c r="L38" s="201"/>
      <c r="M38" s="201"/>
      <c r="N38" s="39"/>
      <c r="P38" s="205"/>
      <c r="Q38" s="206"/>
      <c r="R38" s="206"/>
      <c r="S38" s="207"/>
    </row>
    <row r="39" spans="1:19" customFormat="1" ht="15.75" customHeight="1">
      <c r="B39" s="7"/>
      <c r="C39" s="7"/>
      <c r="D39" s="170"/>
      <c r="E39" s="170"/>
      <c r="F39" s="170"/>
      <c r="G39" s="170"/>
      <c r="H39" s="170"/>
      <c r="I39" s="170"/>
      <c r="J39" s="2"/>
      <c r="K39" s="7"/>
      <c r="L39" s="170"/>
      <c r="M39" s="170"/>
      <c r="N39" s="195"/>
      <c r="O39" s="2"/>
      <c r="P39" s="205"/>
      <c r="Q39" s="206"/>
      <c r="R39" s="206"/>
      <c r="S39" s="207"/>
    </row>
    <row r="40" spans="1:19" customFormat="1" ht="15.75" customHeight="1">
      <c r="B40" s="7" t="s">
        <v>38</v>
      </c>
      <c r="C40" s="7"/>
      <c r="D40" s="169"/>
      <c r="E40" s="169"/>
      <c r="F40" s="169"/>
      <c r="G40" s="169"/>
      <c r="H40" s="169"/>
      <c r="I40" s="169"/>
      <c r="J40" s="2"/>
      <c r="K40" s="7" t="s">
        <v>15</v>
      </c>
      <c r="L40" s="201"/>
      <c r="M40" s="201"/>
      <c r="N40" s="2"/>
      <c r="O40" s="2"/>
      <c r="P40" s="205"/>
      <c r="Q40" s="206"/>
      <c r="R40" s="206"/>
      <c r="S40" s="207"/>
    </row>
    <row r="41" spans="1:19" customFormat="1" ht="15.75" customHeight="1">
      <c r="B41" s="7"/>
      <c r="C41" s="7"/>
      <c r="D41" s="195"/>
      <c r="E41" s="195"/>
      <c r="F41" s="195"/>
      <c r="G41" s="195"/>
      <c r="H41" s="195"/>
      <c r="I41" s="195"/>
      <c r="J41" s="2"/>
      <c r="K41" s="7"/>
      <c r="L41" s="195"/>
      <c r="M41" s="195"/>
      <c r="N41" s="195"/>
      <c r="O41" s="2"/>
      <c r="P41" s="208"/>
      <c r="Q41" s="209"/>
      <c r="R41" s="209"/>
      <c r="S41" s="210"/>
    </row>
    <row r="42" spans="1:19" customFormat="1" ht="15.75" customHeight="1">
      <c r="A42" s="2"/>
      <c r="B42" s="16" t="s">
        <v>39</v>
      </c>
      <c r="C42" s="16"/>
      <c r="D42" s="2"/>
      <c r="E42" s="2"/>
      <c r="F42" s="2"/>
      <c r="G42" s="2"/>
      <c r="H42" s="2"/>
      <c r="I42" s="2"/>
      <c r="J42" s="2"/>
      <c r="K42" s="2"/>
      <c r="L42" s="5"/>
      <c r="M42" s="2"/>
      <c r="N42" s="2"/>
      <c r="O42" s="2"/>
      <c r="P42" s="2"/>
      <c r="Q42" s="2"/>
      <c r="R42" s="2"/>
      <c r="S42" s="2"/>
    </row>
    <row r="43" spans="1:19" customFormat="1" ht="15.75" customHeight="1" thickBot="1">
      <c r="A43" s="2"/>
      <c r="B43" s="2"/>
      <c r="C43" s="2"/>
      <c r="D43" s="2"/>
      <c r="E43" s="2"/>
      <c r="F43" s="2"/>
      <c r="G43" s="2"/>
      <c r="H43" s="2"/>
      <c r="I43" s="2"/>
      <c r="J43" s="2"/>
      <c r="K43" s="2"/>
      <c r="L43" s="5"/>
      <c r="M43" s="2"/>
      <c r="N43" s="2"/>
      <c r="O43" s="2"/>
      <c r="P43" s="2"/>
      <c r="Q43" s="2"/>
      <c r="R43" s="2"/>
      <c r="S43" s="2"/>
    </row>
    <row r="44" spans="1:19" customFormat="1" ht="18" customHeight="1">
      <c r="A44" s="196" t="s">
        <v>22</v>
      </c>
      <c r="B44" s="193" t="s">
        <v>23</v>
      </c>
      <c r="C44" s="193" t="s">
        <v>40</v>
      </c>
      <c r="D44" s="198" t="s">
        <v>25</v>
      </c>
      <c r="E44" s="32" t="str">
        <f>E9</f>
        <v/>
      </c>
      <c r="F44" s="32" t="str">
        <f t="shared" ref="F44:R44" si="10">F9</f>
        <v/>
      </c>
      <c r="G44" s="32" t="str">
        <f t="shared" si="10"/>
        <v/>
      </c>
      <c r="H44" s="32" t="str">
        <f t="shared" si="10"/>
        <v/>
      </c>
      <c r="I44" s="32" t="str">
        <f t="shared" si="10"/>
        <v/>
      </c>
      <c r="J44" s="32" t="str">
        <f t="shared" si="10"/>
        <v/>
      </c>
      <c r="K44" s="32" t="str">
        <f t="shared" si="10"/>
        <v/>
      </c>
      <c r="L44" s="32" t="str">
        <f t="shared" si="10"/>
        <v/>
      </c>
      <c r="M44" s="32" t="str">
        <f t="shared" si="10"/>
        <v/>
      </c>
      <c r="N44" s="32" t="str">
        <f t="shared" si="10"/>
        <v/>
      </c>
      <c r="O44" s="32" t="str">
        <f t="shared" si="10"/>
        <v/>
      </c>
      <c r="P44" s="32" t="str">
        <f t="shared" si="10"/>
        <v/>
      </c>
      <c r="Q44" s="32" t="str">
        <f t="shared" si="10"/>
        <v/>
      </c>
      <c r="R44" s="32" t="str">
        <f t="shared" si="10"/>
        <v/>
      </c>
      <c r="S44" s="212" t="s">
        <v>26</v>
      </c>
    </row>
    <row r="45" spans="1:19" ht="18" customHeight="1" thickBot="1">
      <c r="A45" s="197"/>
      <c r="B45" s="194"/>
      <c r="C45" s="194"/>
      <c r="D45" s="199"/>
      <c r="E45" s="152" t="str">
        <f>E21</f>
        <v/>
      </c>
      <c r="F45" s="152" t="str">
        <f t="shared" ref="F45:R45" si="11">F21</f>
        <v/>
      </c>
      <c r="G45" s="152" t="str">
        <f t="shared" si="11"/>
        <v/>
      </c>
      <c r="H45" s="152" t="str">
        <f t="shared" si="11"/>
        <v/>
      </c>
      <c r="I45" s="152" t="str">
        <f t="shared" si="11"/>
        <v/>
      </c>
      <c r="J45" s="152" t="str">
        <f t="shared" si="11"/>
        <v/>
      </c>
      <c r="K45" s="152" t="str">
        <f t="shared" si="11"/>
        <v/>
      </c>
      <c r="L45" s="152" t="str">
        <f t="shared" si="11"/>
        <v/>
      </c>
      <c r="M45" s="152" t="str">
        <f t="shared" si="11"/>
        <v/>
      </c>
      <c r="N45" s="152" t="str">
        <f t="shared" si="11"/>
        <v/>
      </c>
      <c r="O45" s="152" t="str">
        <f t="shared" si="11"/>
        <v/>
      </c>
      <c r="P45" s="152" t="str">
        <f t="shared" si="11"/>
        <v/>
      </c>
      <c r="Q45" s="152" t="str">
        <f t="shared" si="11"/>
        <v/>
      </c>
      <c r="R45" s="152" t="str">
        <f t="shared" si="11"/>
        <v/>
      </c>
      <c r="S45" s="213"/>
    </row>
    <row r="46" spans="1:19" ht="18" customHeight="1">
      <c r="A46" s="123"/>
      <c r="B46" s="110" t="str">
        <f t="shared" ref="B46:B53" si="12">IF(A46="","",VLOOKUP(A46,PAYCDESC,3,FALSE))</f>
        <v/>
      </c>
      <c r="C46" s="154"/>
      <c r="D46" s="111"/>
      <c r="E46" s="124"/>
      <c r="F46" s="116"/>
      <c r="G46" s="116"/>
      <c r="H46" s="116"/>
      <c r="I46" s="116"/>
      <c r="J46" s="116"/>
      <c r="K46" s="116"/>
      <c r="L46" s="116"/>
      <c r="M46" s="116"/>
      <c r="N46" s="116"/>
      <c r="O46" s="116"/>
      <c r="P46" s="116"/>
      <c r="Q46" s="125"/>
      <c r="R46" s="116"/>
      <c r="S46" s="117">
        <f t="shared" ref="S46:S53" si="13">SUM(E46:R46)</f>
        <v>0</v>
      </c>
    </row>
    <row r="47" spans="1:19" ht="18" customHeight="1">
      <c r="A47" s="123"/>
      <c r="B47" s="110" t="str">
        <f t="shared" si="12"/>
        <v/>
      </c>
      <c r="C47" s="154"/>
      <c r="D47" s="126"/>
      <c r="E47" s="127"/>
      <c r="F47" s="128"/>
      <c r="G47" s="128"/>
      <c r="H47" s="128"/>
      <c r="I47" s="157"/>
      <c r="J47" s="113"/>
      <c r="K47" s="128"/>
      <c r="L47" s="128"/>
      <c r="M47" s="128"/>
      <c r="N47" s="128"/>
      <c r="O47" s="128"/>
      <c r="P47" s="158"/>
      <c r="Q47" s="157"/>
      <c r="R47" s="128"/>
      <c r="S47" s="129">
        <f t="shared" si="13"/>
        <v>0</v>
      </c>
    </row>
    <row r="48" spans="1:19" ht="18" customHeight="1">
      <c r="A48" s="123"/>
      <c r="B48" s="110" t="str">
        <f t="shared" si="12"/>
        <v/>
      </c>
      <c r="C48" s="154"/>
      <c r="D48" s="130"/>
      <c r="E48" s="127"/>
      <c r="F48" s="128"/>
      <c r="G48" s="128"/>
      <c r="H48" s="128"/>
      <c r="I48" s="128"/>
      <c r="J48" s="128"/>
      <c r="K48" s="128"/>
      <c r="L48" s="128"/>
      <c r="M48" s="128"/>
      <c r="N48" s="128"/>
      <c r="O48" s="128"/>
      <c r="P48" s="128"/>
      <c r="Q48" s="128"/>
      <c r="R48" s="128"/>
      <c r="S48" s="131">
        <f t="shared" si="13"/>
        <v>0</v>
      </c>
    </row>
    <row r="49" spans="1:19" ht="18" customHeight="1">
      <c r="A49" s="123"/>
      <c r="B49" s="110" t="str">
        <f t="shared" si="12"/>
        <v/>
      </c>
      <c r="C49" s="154"/>
      <c r="D49" s="126"/>
      <c r="E49" s="132"/>
      <c r="F49" s="113"/>
      <c r="G49" s="113"/>
      <c r="H49" s="113"/>
      <c r="I49" s="113"/>
      <c r="J49" s="113"/>
      <c r="K49" s="113"/>
      <c r="L49" s="113"/>
      <c r="M49" s="113"/>
      <c r="N49" s="113"/>
      <c r="O49" s="113"/>
      <c r="P49" s="113"/>
      <c r="Q49" s="113"/>
      <c r="R49" s="113"/>
      <c r="S49" s="129">
        <f t="shared" si="13"/>
        <v>0</v>
      </c>
    </row>
    <row r="50" spans="1:19" ht="18" customHeight="1">
      <c r="A50" s="123"/>
      <c r="B50" s="110" t="str">
        <f t="shared" si="12"/>
        <v/>
      </c>
      <c r="C50" s="154"/>
      <c r="D50" s="126"/>
      <c r="E50" s="127"/>
      <c r="F50" s="128"/>
      <c r="G50" s="128"/>
      <c r="H50" s="128"/>
      <c r="I50" s="128"/>
      <c r="J50" s="128"/>
      <c r="K50" s="128"/>
      <c r="L50" s="128"/>
      <c r="M50" s="128"/>
      <c r="N50" s="128"/>
      <c r="O50" s="128"/>
      <c r="P50" s="128"/>
      <c r="Q50" s="128"/>
      <c r="R50" s="128"/>
      <c r="S50" s="129">
        <f t="shared" si="13"/>
        <v>0</v>
      </c>
    </row>
    <row r="51" spans="1:19" ht="18" customHeight="1">
      <c r="A51" s="123"/>
      <c r="B51" s="110" t="str">
        <f t="shared" si="12"/>
        <v/>
      </c>
      <c r="C51" s="154"/>
      <c r="D51" s="126"/>
      <c r="E51" s="127"/>
      <c r="F51" s="128"/>
      <c r="G51" s="128"/>
      <c r="H51" s="128"/>
      <c r="I51" s="128"/>
      <c r="J51" s="128"/>
      <c r="K51" s="128"/>
      <c r="L51" s="128"/>
      <c r="M51" s="128"/>
      <c r="N51" s="128"/>
      <c r="O51" s="128"/>
      <c r="P51" s="128"/>
      <c r="Q51" s="128"/>
      <c r="R51" s="128"/>
      <c r="S51" s="129">
        <f t="shared" si="13"/>
        <v>0</v>
      </c>
    </row>
    <row r="52" spans="1:19" ht="18" customHeight="1">
      <c r="A52" s="123"/>
      <c r="B52" s="110" t="str">
        <f t="shared" si="12"/>
        <v/>
      </c>
      <c r="C52" s="154"/>
      <c r="D52" s="126"/>
      <c r="E52" s="127"/>
      <c r="F52" s="128"/>
      <c r="G52" s="128"/>
      <c r="H52" s="128"/>
      <c r="I52" s="128"/>
      <c r="J52" s="128"/>
      <c r="K52" s="128"/>
      <c r="L52" s="128"/>
      <c r="M52" s="128"/>
      <c r="N52" s="128"/>
      <c r="O52" s="128"/>
      <c r="P52" s="128"/>
      <c r="Q52" s="128"/>
      <c r="R52" s="128"/>
      <c r="S52" s="129">
        <f t="shared" si="13"/>
        <v>0</v>
      </c>
    </row>
    <row r="53" spans="1:19" ht="18" customHeight="1" thickBot="1">
      <c r="A53" s="133"/>
      <c r="B53" s="134" t="str">
        <f t="shared" si="12"/>
        <v/>
      </c>
      <c r="C53" s="156"/>
      <c r="D53" s="135"/>
      <c r="E53" s="136"/>
      <c r="F53" s="137"/>
      <c r="G53" s="137"/>
      <c r="H53" s="137"/>
      <c r="I53" s="137"/>
      <c r="J53" s="137"/>
      <c r="K53" s="137"/>
      <c r="L53" s="137"/>
      <c r="M53" s="137"/>
      <c r="N53" s="137"/>
      <c r="O53" s="137"/>
      <c r="P53" s="137"/>
      <c r="Q53" s="138"/>
      <c r="R53" s="137"/>
      <c r="S53" s="129">
        <f t="shared" si="13"/>
        <v>0</v>
      </c>
    </row>
    <row r="54" spans="1:19" ht="18" customHeight="1">
      <c r="A54" s="123"/>
      <c r="B54" s="110" t="str">
        <f t="shared" ref="B54:B69" si="14">IF(A54="","",VLOOKUP(A54,PAYCDESC,3,FALSE))</f>
        <v/>
      </c>
      <c r="C54" s="154"/>
      <c r="D54" s="111"/>
      <c r="E54" s="124"/>
      <c r="F54" s="116"/>
      <c r="G54" s="116"/>
      <c r="H54" s="116"/>
      <c r="I54" s="116"/>
      <c r="J54" s="116"/>
      <c r="K54" s="116"/>
      <c r="L54" s="116"/>
      <c r="M54" s="116"/>
      <c r="N54" s="116"/>
      <c r="O54" s="116"/>
      <c r="P54" s="116"/>
      <c r="Q54" s="125"/>
      <c r="R54" s="116"/>
      <c r="S54" s="117">
        <f t="shared" ref="S54:S69" si="15">SUM(E54:R54)</f>
        <v>0</v>
      </c>
    </row>
    <row r="55" spans="1:19" ht="18" customHeight="1">
      <c r="A55" s="123"/>
      <c r="B55" s="110" t="str">
        <f t="shared" si="14"/>
        <v/>
      </c>
      <c r="C55" s="154"/>
      <c r="D55" s="126"/>
      <c r="E55" s="127"/>
      <c r="F55" s="128"/>
      <c r="G55" s="128"/>
      <c r="H55" s="128"/>
      <c r="I55" s="157"/>
      <c r="J55" s="113"/>
      <c r="K55" s="128"/>
      <c r="L55" s="128"/>
      <c r="M55" s="128"/>
      <c r="N55" s="128"/>
      <c r="O55" s="128"/>
      <c r="P55" s="158"/>
      <c r="Q55" s="157"/>
      <c r="R55" s="128"/>
      <c r="S55" s="129">
        <f t="shared" si="15"/>
        <v>0</v>
      </c>
    </row>
    <row r="56" spans="1:19" ht="18" customHeight="1">
      <c r="A56" s="123"/>
      <c r="B56" s="110" t="str">
        <f t="shared" si="14"/>
        <v/>
      </c>
      <c r="C56" s="154"/>
      <c r="D56" s="130"/>
      <c r="E56" s="127"/>
      <c r="F56" s="128"/>
      <c r="G56" s="128"/>
      <c r="H56" s="128"/>
      <c r="I56" s="128"/>
      <c r="J56" s="128"/>
      <c r="K56" s="128"/>
      <c r="L56" s="128"/>
      <c r="M56" s="128"/>
      <c r="N56" s="128"/>
      <c r="O56" s="128"/>
      <c r="P56" s="128"/>
      <c r="Q56" s="128"/>
      <c r="R56" s="128"/>
      <c r="S56" s="131">
        <f t="shared" si="15"/>
        <v>0</v>
      </c>
    </row>
    <row r="57" spans="1:19" ht="18" customHeight="1">
      <c r="A57" s="123"/>
      <c r="B57" s="110" t="str">
        <f t="shared" si="14"/>
        <v/>
      </c>
      <c r="C57" s="154"/>
      <c r="D57" s="126"/>
      <c r="E57" s="132"/>
      <c r="F57" s="113"/>
      <c r="G57" s="113"/>
      <c r="H57" s="113"/>
      <c r="I57" s="113"/>
      <c r="J57" s="113"/>
      <c r="K57" s="113"/>
      <c r="L57" s="113"/>
      <c r="M57" s="113"/>
      <c r="N57" s="113"/>
      <c r="O57" s="113"/>
      <c r="P57" s="113"/>
      <c r="Q57" s="113"/>
      <c r="R57" s="113"/>
      <c r="S57" s="129">
        <f t="shared" si="15"/>
        <v>0</v>
      </c>
    </row>
    <row r="58" spans="1:19" ht="18" customHeight="1">
      <c r="A58" s="123"/>
      <c r="B58" s="110" t="str">
        <f t="shared" si="14"/>
        <v/>
      </c>
      <c r="C58" s="154"/>
      <c r="D58" s="126"/>
      <c r="E58" s="127"/>
      <c r="F58" s="128"/>
      <c r="G58" s="128"/>
      <c r="H58" s="128"/>
      <c r="I58" s="128"/>
      <c r="J58" s="128"/>
      <c r="K58" s="128"/>
      <c r="L58" s="128"/>
      <c r="M58" s="128"/>
      <c r="N58" s="128"/>
      <c r="O58" s="128"/>
      <c r="P58" s="128"/>
      <c r="Q58" s="128"/>
      <c r="R58" s="128"/>
      <c r="S58" s="129">
        <f t="shared" si="15"/>
        <v>0</v>
      </c>
    </row>
    <row r="59" spans="1:19" ht="18" customHeight="1">
      <c r="A59" s="123"/>
      <c r="B59" s="110" t="str">
        <f t="shared" si="14"/>
        <v/>
      </c>
      <c r="C59" s="154"/>
      <c r="D59" s="126"/>
      <c r="E59" s="127"/>
      <c r="F59" s="128"/>
      <c r="G59" s="128"/>
      <c r="H59" s="128"/>
      <c r="I59" s="128"/>
      <c r="J59" s="128"/>
      <c r="K59" s="128"/>
      <c r="L59" s="128"/>
      <c r="M59" s="128"/>
      <c r="N59" s="128"/>
      <c r="O59" s="128"/>
      <c r="P59" s="128"/>
      <c r="Q59" s="128"/>
      <c r="R59" s="128"/>
      <c r="S59" s="129">
        <f t="shared" si="15"/>
        <v>0</v>
      </c>
    </row>
    <row r="60" spans="1:19" ht="18" customHeight="1">
      <c r="A60" s="123"/>
      <c r="B60" s="110" t="str">
        <f t="shared" si="14"/>
        <v/>
      </c>
      <c r="C60" s="154"/>
      <c r="D60" s="126"/>
      <c r="E60" s="127"/>
      <c r="F60" s="128"/>
      <c r="G60" s="128"/>
      <c r="H60" s="128"/>
      <c r="I60" s="128"/>
      <c r="J60" s="128"/>
      <c r="K60" s="128"/>
      <c r="L60" s="128"/>
      <c r="M60" s="128"/>
      <c r="N60" s="128"/>
      <c r="O60" s="128"/>
      <c r="P60" s="128"/>
      <c r="Q60" s="128"/>
      <c r="R60" s="128"/>
      <c r="S60" s="129">
        <f t="shared" si="15"/>
        <v>0</v>
      </c>
    </row>
    <row r="61" spans="1:19" ht="18" customHeight="1" thickBot="1">
      <c r="A61" s="133"/>
      <c r="B61" s="134" t="str">
        <f t="shared" si="14"/>
        <v/>
      </c>
      <c r="C61" s="156"/>
      <c r="D61" s="135"/>
      <c r="E61" s="136"/>
      <c r="F61" s="137"/>
      <c r="G61" s="137"/>
      <c r="H61" s="137"/>
      <c r="I61" s="137"/>
      <c r="J61" s="137"/>
      <c r="K61" s="137"/>
      <c r="L61" s="137"/>
      <c r="M61" s="137"/>
      <c r="N61" s="137"/>
      <c r="O61" s="137"/>
      <c r="P61" s="137"/>
      <c r="Q61" s="138"/>
      <c r="R61" s="137"/>
      <c r="S61" s="129">
        <f t="shared" si="15"/>
        <v>0</v>
      </c>
    </row>
    <row r="62" spans="1:19" ht="18" customHeight="1">
      <c r="A62" s="123"/>
      <c r="B62" s="110" t="str">
        <f t="shared" si="14"/>
        <v/>
      </c>
      <c r="C62" s="154"/>
      <c r="D62" s="111"/>
      <c r="E62" s="124"/>
      <c r="F62" s="116"/>
      <c r="G62" s="116"/>
      <c r="H62" s="116"/>
      <c r="I62" s="116"/>
      <c r="J62" s="116"/>
      <c r="K62" s="116"/>
      <c r="L62" s="116"/>
      <c r="M62" s="116"/>
      <c r="N62" s="116"/>
      <c r="O62" s="116"/>
      <c r="P62" s="116"/>
      <c r="Q62" s="125"/>
      <c r="R62" s="116"/>
      <c r="S62" s="117">
        <f t="shared" si="15"/>
        <v>0</v>
      </c>
    </row>
    <row r="63" spans="1:19" ht="18" customHeight="1">
      <c r="A63" s="123"/>
      <c r="B63" s="110" t="str">
        <f t="shared" si="14"/>
        <v/>
      </c>
      <c r="C63" s="154"/>
      <c r="D63" s="126"/>
      <c r="E63" s="127"/>
      <c r="F63" s="128"/>
      <c r="G63" s="128"/>
      <c r="H63" s="128"/>
      <c r="I63" s="157"/>
      <c r="J63" s="113"/>
      <c r="K63" s="128"/>
      <c r="L63" s="128"/>
      <c r="M63" s="128"/>
      <c r="N63" s="128"/>
      <c r="O63" s="128"/>
      <c r="P63" s="158"/>
      <c r="Q63" s="157"/>
      <c r="R63" s="128"/>
      <c r="S63" s="129">
        <f t="shared" si="15"/>
        <v>0</v>
      </c>
    </row>
    <row r="64" spans="1:19" ht="18" customHeight="1">
      <c r="A64" s="123"/>
      <c r="B64" s="110" t="str">
        <f t="shared" si="14"/>
        <v/>
      </c>
      <c r="C64" s="154"/>
      <c r="D64" s="130"/>
      <c r="E64" s="127"/>
      <c r="F64" s="128"/>
      <c r="G64" s="128"/>
      <c r="H64" s="128"/>
      <c r="I64" s="128"/>
      <c r="J64" s="128"/>
      <c r="K64" s="128"/>
      <c r="L64" s="128"/>
      <c r="M64" s="128"/>
      <c r="N64" s="128"/>
      <c r="O64" s="128"/>
      <c r="P64" s="128"/>
      <c r="Q64" s="128"/>
      <c r="R64" s="128"/>
      <c r="S64" s="131">
        <f t="shared" si="15"/>
        <v>0</v>
      </c>
    </row>
    <row r="65" spans="1:19" ht="18" customHeight="1">
      <c r="A65" s="123"/>
      <c r="B65" s="110" t="str">
        <f t="shared" si="14"/>
        <v/>
      </c>
      <c r="C65" s="154"/>
      <c r="D65" s="126"/>
      <c r="E65" s="132"/>
      <c r="F65" s="113"/>
      <c r="G65" s="113"/>
      <c r="H65" s="113"/>
      <c r="I65" s="113"/>
      <c r="J65" s="113"/>
      <c r="K65" s="113"/>
      <c r="L65" s="113"/>
      <c r="M65" s="113"/>
      <c r="N65" s="113"/>
      <c r="O65" s="113"/>
      <c r="P65" s="113"/>
      <c r="Q65" s="113"/>
      <c r="R65" s="113"/>
      <c r="S65" s="129">
        <f t="shared" si="15"/>
        <v>0</v>
      </c>
    </row>
    <row r="66" spans="1:19" ht="18" customHeight="1">
      <c r="A66" s="123"/>
      <c r="B66" s="110" t="str">
        <f t="shared" si="14"/>
        <v/>
      </c>
      <c r="C66" s="154"/>
      <c r="D66" s="126"/>
      <c r="E66" s="127"/>
      <c r="F66" s="128"/>
      <c r="G66" s="128"/>
      <c r="H66" s="128"/>
      <c r="I66" s="128"/>
      <c r="J66" s="128"/>
      <c r="K66" s="128"/>
      <c r="L66" s="128"/>
      <c r="M66" s="128"/>
      <c r="N66" s="128"/>
      <c r="O66" s="128"/>
      <c r="P66" s="128"/>
      <c r="Q66" s="128"/>
      <c r="R66" s="128"/>
      <c r="S66" s="129">
        <f t="shared" si="15"/>
        <v>0</v>
      </c>
    </row>
    <row r="67" spans="1:19" ht="18" customHeight="1">
      <c r="A67" s="123"/>
      <c r="B67" s="110" t="str">
        <f t="shared" si="14"/>
        <v/>
      </c>
      <c r="C67" s="154"/>
      <c r="D67" s="126"/>
      <c r="E67" s="127"/>
      <c r="F67" s="128"/>
      <c r="G67" s="128"/>
      <c r="H67" s="128"/>
      <c r="I67" s="128"/>
      <c r="J67" s="128"/>
      <c r="K67" s="128"/>
      <c r="L67" s="128"/>
      <c r="M67" s="128"/>
      <c r="N67" s="128"/>
      <c r="O67" s="128"/>
      <c r="P67" s="128"/>
      <c r="Q67" s="128"/>
      <c r="R67" s="128"/>
      <c r="S67" s="129">
        <f t="shared" si="15"/>
        <v>0</v>
      </c>
    </row>
    <row r="68" spans="1:19" ht="18" customHeight="1">
      <c r="A68" s="123"/>
      <c r="B68" s="110" t="str">
        <f t="shared" si="14"/>
        <v/>
      </c>
      <c r="C68" s="154"/>
      <c r="D68" s="126"/>
      <c r="E68" s="127"/>
      <c r="F68" s="128"/>
      <c r="G68" s="128"/>
      <c r="H68" s="128"/>
      <c r="I68" s="128"/>
      <c r="J68" s="128"/>
      <c r="K68" s="128"/>
      <c r="L68" s="128"/>
      <c r="M68" s="128"/>
      <c r="N68" s="128"/>
      <c r="O68" s="128"/>
      <c r="P68" s="128"/>
      <c r="Q68" s="128"/>
      <c r="R68" s="128"/>
      <c r="S68" s="129">
        <f t="shared" si="15"/>
        <v>0</v>
      </c>
    </row>
    <row r="69" spans="1:19" ht="18" customHeight="1" thickBot="1">
      <c r="A69" s="133"/>
      <c r="B69" s="134" t="str">
        <f t="shared" si="14"/>
        <v/>
      </c>
      <c r="C69" s="156"/>
      <c r="D69" s="135"/>
      <c r="E69" s="136"/>
      <c r="F69" s="137"/>
      <c r="G69" s="137"/>
      <c r="H69" s="137"/>
      <c r="I69" s="137"/>
      <c r="J69" s="137"/>
      <c r="K69" s="137"/>
      <c r="L69" s="137"/>
      <c r="M69" s="137"/>
      <c r="N69" s="137"/>
      <c r="O69" s="137"/>
      <c r="P69" s="137"/>
      <c r="Q69" s="138"/>
      <c r="R69" s="137"/>
      <c r="S69" s="129">
        <f t="shared" si="15"/>
        <v>0</v>
      </c>
    </row>
    <row r="70" spans="1:19" ht="18" customHeight="1" thickBot="1">
      <c r="D70" s="149" t="s">
        <v>34</v>
      </c>
      <c r="E70" s="140">
        <f>SUM(E22:E31)+E34+SUM(E46:E69)</f>
        <v>0</v>
      </c>
      <c r="F70" s="140">
        <f t="shared" ref="F70:S70" si="16">SUM(F22:F31)+F34+SUM(F46:F69)</f>
        <v>0</v>
      </c>
      <c r="G70" s="140">
        <f t="shared" si="16"/>
        <v>0</v>
      </c>
      <c r="H70" s="140">
        <f t="shared" si="16"/>
        <v>0</v>
      </c>
      <c r="I70" s="140">
        <f t="shared" si="16"/>
        <v>0</v>
      </c>
      <c r="J70" s="140">
        <f t="shared" si="16"/>
        <v>0</v>
      </c>
      <c r="K70" s="140">
        <f t="shared" si="16"/>
        <v>0</v>
      </c>
      <c r="L70" s="140">
        <f t="shared" si="16"/>
        <v>0</v>
      </c>
      <c r="M70" s="140">
        <f t="shared" si="16"/>
        <v>0</v>
      </c>
      <c r="N70" s="140">
        <f t="shared" si="16"/>
        <v>0</v>
      </c>
      <c r="O70" s="140">
        <f t="shared" si="16"/>
        <v>0</v>
      </c>
      <c r="P70" s="140">
        <f t="shared" si="16"/>
        <v>0</v>
      </c>
      <c r="Q70" s="140">
        <f t="shared" si="16"/>
        <v>0</v>
      </c>
      <c r="R70" s="140">
        <f t="shared" si="16"/>
        <v>0</v>
      </c>
      <c r="S70" s="140">
        <f t="shared" si="16"/>
        <v>0</v>
      </c>
    </row>
    <row r="71" spans="1:19" ht="18" customHeight="1" thickTop="1"/>
    <row r="72" spans="1:19" ht="18" customHeight="1"/>
    <row r="73" spans="1:19" ht="18" customHeight="1"/>
    <row r="74" spans="1:19" ht="18" customHeight="1"/>
    <row r="75" spans="1:19" ht="18" customHeight="1"/>
    <row r="76" spans="1:19" ht="18" customHeight="1"/>
    <row r="77" spans="1:19" ht="18" customHeight="1"/>
    <row r="78" spans="1:19" ht="18" customHeight="1"/>
    <row r="79" spans="1:19" ht="18" customHeight="1"/>
    <row r="80" spans="1:1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sheetData>
  <sheetProtection algorithmName="SHA-512" hashValue="1Uoox8+NdEz6ByIRHlBHRH8WYIaWmMMQc8m2+yuGKPVd3i55gyeIqb8B64upPW8SQV1hAWgl0wqsZ2c+H51Jqg==" saltValue="gQnb1nT16fQwT7zUrs7ixw==" spinCount="100000" sheet="1" objects="1" scenarios="1" formatCells="0" formatColumns="0" formatRows="0" selectLockedCells="1" sort="0" autoFilter="0"/>
  <sortState xmlns:xlrd2="http://schemas.microsoft.com/office/spreadsheetml/2017/richdata2" ref="A19:S20">
    <sortCondition ref="A19"/>
  </sortState>
  <mergeCells count="52">
    <mergeCell ref="C44:C45"/>
    <mergeCell ref="A44:A45"/>
    <mergeCell ref="B44:B45"/>
    <mergeCell ref="D44:D45"/>
    <mergeCell ref="S44:S45"/>
    <mergeCell ref="S9:S10"/>
    <mergeCell ref="I4:K4"/>
    <mergeCell ref="D3:F3"/>
    <mergeCell ref="D4:F4"/>
    <mergeCell ref="D5:F5"/>
    <mergeCell ref="D6:F6"/>
    <mergeCell ref="I6:K6"/>
    <mergeCell ref="Q6:S6"/>
    <mergeCell ref="D7:F7"/>
    <mergeCell ref="L7:N7"/>
    <mergeCell ref="Q7:S7"/>
    <mergeCell ref="H7:J7"/>
    <mergeCell ref="Q2:S2"/>
    <mergeCell ref="Q4:S4"/>
    <mergeCell ref="Q5:S5"/>
    <mergeCell ref="I5:K5"/>
    <mergeCell ref="Q3:S3"/>
    <mergeCell ref="I3:K3"/>
    <mergeCell ref="D41:I41"/>
    <mergeCell ref="A20:A21"/>
    <mergeCell ref="D20:D21"/>
    <mergeCell ref="B20:B21"/>
    <mergeCell ref="A35:S35"/>
    <mergeCell ref="L38:M38"/>
    <mergeCell ref="L40:M40"/>
    <mergeCell ref="P37:S41"/>
    <mergeCell ref="B34:D34"/>
    <mergeCell ref="L41:N41"/>
    <mergeCell ref="L39:N39"/>
    <mergeCell ref="S20:S21"/>
    <mergeCell ref="D40:I40"/>
    <mergeCell ref="F1:M1"/>
    <mergeCell ref="A9:A10"/>
    <mergeCell ref="D38:I38"/>
    <mergeCell ref="D39:I39"/>
    <mergeCell ref="B9:D10"/>
    <mergeCell ref="B11:D11"/>
    <mergeCell ref="B18:D18"/>
    <mergeCell ref="B12:D12"/>
    <mergeCell ref="B13:D13"/>
    <mergeCell ref="B14:D14"/>
    <mergeCell ref="B15:D15"/>
    <mergeCell ref="B16:D16"/>
    <mergeCell ref="B17:D17"/>
    <mergeCell ref="B19:D19"/>
    <mergeCell ref="A32:B33"/>
    <mergeCell ref="C20:C21"/>
  </mergeCells>
  <conditionalFormatting sqref="A18:A19">
    <cfRule type="cellIs" dxfId="44" priority="55" stopIfTrue="1" operator="equal">
      <formula>1</formula>
    </cfRule>
    <cfRule type="cellIs" dxfId="43" priority="54" stopIfTrue="1" operator="equal">
      <formula>7</formula>
    </cfRule>
  </conditionalFormatting>
  <conditionalFormatting sqref="A34">
    <cfRule type="expression" dxfId="42" priority="28">
      <formula>N6="Yes"</formula>
    </cfRule>
  </conditionalFormatting>
  <conditionalFormatting sqref="A11:C17 E13:E14 K13:K14">
    <cfRule type="cellIs" dxfId="41" priority="59" stopIfTrue="1" operator="equal">
      <formula>1</formula>
    </cfRule>
    <cfRule type="cellIs" dxfId="40" priority="58" stopIfTrue="1" operator="equal">
      <formula>7</formula>
    </cfRule>
  </conditionalFormatting>
  <conditionalFormatting sqref="A22:C31 A32">
    <cfRule type="cellIs" dxfId="39" priority="73" stopIfTrue="1" operator="equal">
      <formula>1</formula>
    </cfRule>
    <cfRule type="cellIs" dxfId="38" priority="72" stopIfTrue="1" operator="equal">
      <formula>7</formula>
    </cfRule>
  </conditionalFormatting>
  <conditionalFormatting sqref="A34:C34 A35 A36:C37">
    <cfRule type="cellIs" dxfId="37" priority="51" stopIfTrue="1" operator="equal">
      <formula>1</formula>
    </cfRule>
    <cfRule type="cellIs" dxfId="36" priority="50" stopIfTrue="1" operator="equal">
      <formula>7</formula>
    </cfRule>
  </conditionalFormatting>
  <conditionalFormatting sqref="A46:C69">
    <cfRule type="cellIs" dxfId="35" priority="1" stopIfTrue="1" operator="equal">
      <formula>7</formula>
    </cfRule>
    <cfRule type="cellIs" dxfId="34" priority="2" stopIfTrue="1" operator="equal">
      <formula>1</formula>
    </cfRule>
  </conditionalFormatting>
  <conditionalFormatting sqref="B34:C34">
    <cfRule type="expression" dxfId="33" priority="74">
      <formula>N6="Yes"</formula>
    </cfRule>
  </conditionalFormatting>
  <conditionalFormatting sqref="D34">
    <cfRule type="expression" dxfId="32" priority="27">
      <formula>N6="Yes"</formula>
    </cfRule>
  </conditionalFormatting>
  <conditionalFormatting sqref="D7:F7">
    <cfRule type="expression" dxfId="31" priority="31">
      <formula>N4="Yes"</formula>
    </cfRule>
  </conditionalFormatting>
  <conditionalFormatting sqref="E34">
    <cfRule type="expression" dxfId="30" priority="26">
      <formula>N6="Yes"</formula>
    </cfRule>
  </conditionalFormatting>
  <conditionalFormatting sqref="E23:R23">
    <cfRule type="expression" dxfId="29" priority="45">
      <formula>MATCH(E10,allholidays,0)</formula>
    </cfRule>
  </conditionalFormatting>
  <conditionalFormatting sqref="E9:S9">
    <cfRule type="cellIs" dxfId="28" priority="67" operator="equal">
      <formula>7</formula>
    </cfRule>
    <cfRule type="cellIs" dxfId="27" priority="68" operator="equal">
      <formula>1</formula>
    </cfRule>
  </conditionalFormatting>
  <conditionalFormatting sqref="E20:S20">
    <cfRule type="cellIs" dxfId="26" priority="60" operator="equal">
      <formula>7</formula>
    </cfRule>
    <cfRule type="cellIs" dxfId="25" priority="61" operator="equal">
      <formula>1</formula>
    </cfRule>
  </conditionalFormatting>
  <conditionalFormatting sqref="E44:S44">
    <cfRule type="cellIs" dxfId="24" priority="6" operator="equal">
      <formula>7</formula>
    </cfRule>
    <cfRule type="cellIs" dxfId="23" priority="7" operator="equal">
      <formula>1</formula>
    </cfRule>
  </conditionalFormatting>
  <conditionalFormatting sqref="F34">
    <cfRule type="expression" dxfId="22" priority="24">
      <formula>N6="Yes"</formula>
    </cfRule>
  </conditionalFormatting>
  <conditionalFormatting sqref="G34">
    <cfRule type="expression" dxfId="21" priority="23">
      <formula>N6="Yes"</formula>
    </cfRule>
  </conditionalFormatting>
  <conditionalFormatting sqref="H34">
    <cfRule type="expression" dxfId="20" priority="22">
      <formula>N6="Yes"</formula>
    </cfRule>
  </conditionalFormatting>
  <conditionalFormatting sqref="H7:J7">
    <cfRule type="expression" dxfId="19" priority="11">
      <formula>N4="Yes"</formula>
    </cfRule>
  </conditionalFormatting>
  <conditionalFormatting sqref="I34">
    <cfRule type="expression" dxfId="18" priority="21">
      <formula>N6="Yes"</formula>
    </cfRule>
  </conditionalFormatting>
  <conditionalFormatting sqref="J34">
    <cfRule type="expression" dxfId="17" priority="20">
      <formula>N6="Yes"</formula>
    </cfRule>
  </conditionalFormatting>
  <conditionalFormatting sqref="K7">
    <cfRule type="expression" dxfId="16" priority="30">
      <formula>P4="Yes"</formula>
    </cfRule>
  </conditionalFormatting>
  <conditionalFormatting sqref="K34">
    <cfRule type="expression" dxfId="15" priority="19">
      <formula>N6="Yes"</formula>
    </cfRule>
  </conditionalFormatting>
  <conditionalFormatting sqref="L34">
    <cfRule type="expression" dxfId="14" priority="18">
      <formula>N6="Yes"</formula>
    </cfRule>
  </conditionalFormatting>
  <conditionalFormatting sqref="L7:N7">
    <cfRule type="expression" dxfId="13" priority="10">
      <formula>N4="Yes"</formula>
    </cfRule>
  </conditionalFormatting>
  <conditionalFormatting sqref="M34">
    <cfRule type="expression" dxfId="12" priority="17">
      <formula>N6="Yes"</formula>
    </cfRule>
  </conditionalFormatting>
  <conditionalFormatting sqref="N34">
    <cfRule type="expression" dxfId="11" priority="16">
      <formula>N6="Yes"</formula>
    </cfRule>
  </conditionalFormatting>
  <conditionalFormatting sqref="O34">
    <cfRule type="expression" dxfId="10" priority="15">
      <formula>N6="Yes"</formula>
    </cfRule>
  </conditionalFormatting>
  <conditionalFormatting sqref="O7:P7">
    <cfRule type="expression" dxfId="9" priority="29">
      <formula>O4="Yes"</formula>
    </cfRule>
  </conditionalFormatting>
  <conditionalFormatting sqref="P34">
    <cfRule type="expression" dxfId="8" priority="14">
      <formula>N6="Yes"</formula>
    </cfRule>
  </conditionalFormatting>
  <conditionalFormatting sqref="Q34">
    <cfRule type="expression" dxfId="7" priority="13">
      <formula>N6="Yes"</formula>
    </cfRule>
  </conditionalFormatting>
  <conditionalFormatting sqref="R34">
    <cfRule type="expression" dxfId="6" priority="12">
      <formula>N6="Yes"</formula>
    </cfRule>
  </conditionalFormatting>
  <conditionalFormatting sqref="S34">
    <cfRule type="expression" dxfId="5" priority="25">
      <formula>N6="Yes"</formula>
    </cfRule>
  </conditionalFormatting>
  <dataValidations count="5">
    <dataValidation type="list" allowBlank="1" showInputMessage="1" showErrorMessage="1" sqref="I6:K6" xr:uid="{00000000-0002-0000-0100-000001000000}">
      <formula1>BU</formula1>
    </dataValidation>
    <dataValidation type="list" allowBlank="1" showInputMessage="1" showErrorMessage="1" sqref="N4:N6" xr:uid="{00000000-0002-0000-0100-000002000000}">
      <formula1>YN</formula1>
    </dataValidation>
    <dataValidation type="list" allowBlank="1" showInputMessage="1" showErrorMessage="1" sqref="D6:F6" xr:uid="{00000000-0002-0000-0100-000003000000}">
      <formula1>Status</formula1>
    </dataValidation>
    <dataValidation type="list" allowBlank="1" showInputMessage="1" showErrorMessage="1" sqref="A22:A31 A46:A69" xr:uid="{00000000-0002-0000-0100-000005000000}">
      <formula1>PAYC</formula1>
    </dataValidation>
    <dataValidation type="list" allowBlank="1" showDropDown="1" showInputMessage="1" showErrorMessage="1" errorTitle="Wrong Pay Period Start Date" error="The Pay Period Start Date entered is incorrect. Please confirm the start date for the current Biweekly Pay Period. Remember the Pay Period start date will always be on a Monday." promptTitle="Enter Pay Period Start Date" prompt="Please enter valid Pay Period Start Date for biweekly pay. This date will always be a Monday." sqref="Q2:S2" xr:uid="{F5C82D67-39E8-4550-BF78-AFA80CF78811}">
      <formula1>PP_Start</formula1>
    </dataValidation>
  </dataValidations>
  <printOptions horizontalCentered="1" verticalCentered="1"/>
  <pageMargins left="0.25" right="0.25" top="0.25" bottom="0.25" header="0.25" footer="0.25"/>
  <pageSetup scale="75" orientation="landscape" blackAndWhite="1" r:id="rId1"/>
  <headerFooter alignWithMargins="0">
    <oddFooter>&amp;R&amp;"Times,Regular"&amp;D (Form Revised 01/31/2025)</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99974C8-E842-4674-9C5D-D9E568AF6E6B}">
          <x14:formula1>
            <xm:f>Lookup!$P$2:$P$23</xm:f>
          </x14:formula1>
          <xm:sqref>F1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69AB-4E15-47E8-9529-38DE765CA3BC}">
  <sheetPr codeName="Sheet2">
    <pageSetUpPr fitToPage="1"/>
  </sheetPr>
  <dimension ref="A1:M37"/>
  <sheetViews>
    <sheetView zoomScaleNormal="100" workbookViewId="0">
      <selection activeCell="A11" sqref="A11"/>
    </sheetView>
  </sheetViews>
  <sheetFormatPr defaultColWidth="9.109375" defaultRowHeight="18"/>
  <cols>
    <col min="1" max="1" width="38.88671875" style="57" customWidth="1"/>
    <col min="2" max="4" width="25.6640625" style="57" customWidth="1"/>
    <col min="5" max="5" width="25" style="57" customWidth="1"/>
    <col min="6" max="16384" width="9.109375" style="57"/>
  </cols>
  <sheetData>
    <row r="1" spans="1:13" ht="20.399999999999999">
      <c r="A1" s="231" t="s">
        <v>41</v>
      </c>
      <c r="B1" s="231"/>
      <c r="C1" s="231"/>
      <c r="D1" s="231"/>
      <c r="E1" s="231"/>
      <c r="F1" s="231"/>
      <c r="G1" s="231"/>
      <c r="H1" s="231"/>
      <c r="I1" s="72"/>
      <c r="J1" s="72"/>
      <c r="K1" s="72"/>
      <c r="L1" s="72"/>
      <c r="M1" s="72"/>
    </row>
    <row r="2" spans="1:13" ht="20.399999999999999">
      <c r="A2" s="232" t="str">
        <f>IF(('Timesheet Details'!N5="Yes"),"DO NOT USE THIS TAB IF YOU ARE OVERTIME ELIGIBLE", "Complete the Timesheet Details tab first")</f>
        <v>Complete the Timesheet Details tab first</v>
      </c>
      <c r="B2" s="232"/>
      <c r="C2" s="232"/>
      <c r="D2" s="232"/>
      <c r="E2" s="232"/>
      <c r="F2" s="232"/>
      <c r="G2" s="232"/>
      <c r="H2" s="232"/>
      <c r="I2" s="72"/>
      <c r="J2" s="72"/>
      <c r="K2" s="72"/>
      <c r="L2" s="72"/>
      <c r="M2" s="72"/>
    </row>
    <row r="3" spans="1:13" ht="20.399999999999999">
      <c r="A3" s="163"/>
      <c r="B3" s="163"/>
      <c r="C3" s="163"/>
      <c r="D3" s="163"/>
      <c r="E3" s="72"/>
      <c r="F3" s="72"/>
      <c r="G3" s="72"/>
      <c r="H3" s="65" t="s">
        <v>42</v>
      </c>
      <c r="I3" s="72"/>
      <c r="J3" s="72"/>
      <c r="K3" s="72"/>
      <c r="L3" s="72"/>
      <c r="M3" s="72"/>
    </row>
    <row r="4" spans="1:13" ht="21">
      <c r="A4" s="73"/>
      <c r="B4" s="104" t="s">
        <v>43</v>
      </c>
      <c r="C4" s="104"/>
      <c r="D4" s="104"/>
      <c r="E4" s="90" t="s">
        <v>2</v>
      </c>
      <c r="F4" s="218">
        <f>'Timesheet Details'!Q2</f>
        <v>0</v>
      </c>
      <c r="G4" s="218"/>
      <c r="H4" s="218"/>
      <c r="I4" s="72"/>
      <c r="J4" s="72"/>
      <c r="K4" s="72"/>
      <c r="L4" s="72"/>
      <c r="M4" s="72"/>
    </row>
    <row r="5" spans="1:13" s="3" customFormat="1" ht="20.25" customHeight="1">
      <c r="A5" s="90" t="s">
        <v>4</v>
      </c>
      <c r="B5" s="233">
        <f>'Timesheet Details'!D4</f>
        <v>0</v>
      </c>
      <c r="C5" s="233"/>
      <c r="D5" s="233"/>
      <c r="E5" s="90" t="s">
        <v>3</v>
      </c>
      <c r="F5" s="218" t="str">
        <f>'Timesheet Details'!Q3</f>
        <v/>
      </c>
      <c r="G5" s="218"/>
      <c r="H5" s="218"/>
      <c r="I5" s="64"/>
      <c r="J5" s="64"/>
      <c r="K5" s="64"/>
      <c r="L5" s="64"/>
      <c r="M5" s="64"/>
    </row>
    <row r="6" spans="1:13" s="3" customFormat="1" ht="18" customHeight="1">
      <c r="A6" s="90" t="s">
        <v>8</v>
      </c>
      <c r="B6" s="234">
        <f>'Timesheet Details'!D5</f>
        <v>0</v>
      </c>
      <c r="C6" s="234"/>
      <c r="D6" s="234"/>
      <c r="E6" s="90" t="s">
        <v>7</v>
      </c>
      <c r="F6" s="218"/>
      <c r="G6" s="218"/>
      <c r="H6" s="218"/>
      <c r="I6" s="67"/>
      <c r="J6" s="63"/>
      <c r="K6" s="68"/>
      <c r="L6" s="64"/>
      <c r="M6" s="64"/>
    </row>
    <row r="7" spans="1:13" s="3" customFormat="1" ht="17.399999999999999" customHeight="1">
      <c r="A7" s="90" t="s">
        <v>5</v>
      </c>
      <c r="B7" s="91" t="str">
        <f>'Timesheet Details'!I4</f>
        <v/>
      </c>
      <c r="C7" s="92" t="s">
        <v>9</v>
      </c>
      <c r="D7" s="93">
        <f>'Timesheet Details'!I5</f>
        <v>0</v>
      </c>
      <c r="E7" s="90" t="s">
        <v>11</v>
      </c>
      <c r="F7" s="218"/>
      <c r="G7" s="218"/>
      <c r="H7" s="218"/>
      <c r="I7" s="72"/>
      <c r="J7" s="72"/>
      <c r="K7" s="72"/>
      <c r="L7" s="64"/>
      <c r="M7" s="64"/>
    </row>
    <row r="8" spans="1:13" s="3" customFormat="1" ht="18" customHeight="1">
      <c r="A8" s="90" t="s">
        <v>44</v>
      </c>
      <c r="B8" s="94">
        <f>IF(OR('Timesheet Details'!$I$6="SS",'Timesheet Details'!$I$6="LL",'Timesheet Details'!$I$6="KK",'Timesheet Details'!$I$6="AA/AP"),40, 37.5)</f>
        <v>37.5</v>
      </c>
      <c r="C8" s="95"/>
      <c r="D8" s="95"/>
      <c r="E8" s="90" t="s">
        <v>15</v>
      </c>
      <c r="F8" s="218"/>
      <c r="G8" s="218"/>
      <c r="H8" s="218"/>
      <c r="I8" s="72"/>
      <c r="J8" s="72"/>
      <c r="K8" s="72"/>
      <c r="L8" s="64"/>
      <c r="M8" s="64"/>
    </row>
    <row r="9" spans="1:13" s="3" customFormat="1">
      <c r="A9" s="74"/>
      <c r="B9" s="75"/>
      <c r="C9" s="96"/>
      <c r="D9" s="96"/>
      <c r="E9" s="98" t="s">
        <v>16</v>
      </c>
      <c r="F9" s="218"/>
      <c r="G9" s="218"/>
      <c r="H9" s="218"/>
      <c r="I9" s="72"/>
      <c r="J9" s="72"/>
      <c r="K9" s="72"/>
      <c r="L9" s="64"/>
      <c r="M9" s="64"/>
    </row>
    <row r="10" spans="1:13" ht="31.2">
      <c r="A10" s="97" t="s">
        <v>45</v>
      </c>
      <c r="B10" s="97" t="s">
        <v>46</v>
      </c>
      <c r="C10" s="97" t="s">
        <v>47</v>
      </c>
      <c r="D10" s="97" t="s">
        <v>48</v>
      </c>
      <c r="E10" s="97" t="s">
        <v>49</v>
      </c>
      <c r="F10" s="66"/>
      <c r="G10" s="66"/>
      <c r="H10" s="66"/>
      <c r="I10" s="72"/>
      <c r="J10" s="72"/>
      <c r="K10" s="72"/>
      <c r="L10" s="72"/>
      <c r="M10" s="72"/>
    </row>
    <row r="11" spans="1:13">
      <c r="A11" s="70" t="s">
        <v>50</v>
      </c>
      <c r="B11" s="71">
        <v>50</v>
      </c>
      <c r="C11" s="76">
        <f>B11/B23*B29</f>
        <v>35.772202613755603</v>
      </c>
      <c r="D11" s="153">
        <f>IF(C11=0,"",MROUND(C11/24,1/60/24))</f>
        <v>1.4902777777777778</v>
      </c>
      <c r="E11" s="153">
        <f>IF(C11=0,"",MROUND(C11/24,15/60/24))</f>
        <v>1.4895833333333333</v>
      </c>
      <c r="F11" s="66"/>
      <c r="G11" s="66"/>
      <c r="H11" s="72"/>
      <c r="I11" s="72"/>
      <c r="J11" s="72"/>
      <c r="K11" s="72"/>
      <c r="L11" s="72"/>
      <c r="M11" s="72"/>
    </row>
    <row r="12" spans="1:13">
      <c r="A12" s="70"/>
      <c r="B12" s="71">
        <v>20.5</v>
      </c>
      <c r="C12" s="76">
        <f>B12/B23*B29</f>
        <v>14.666603071639798</v>
      </c>
      <c r="D12" s="153">
        <f t="shared" ref="D12:D22" si="0">IF(C12=0,"",MROUND(C12/24,1/60/24))</f>
        <v>0.61111111111111116</v>
      </c>
      <c r="E12" s="153">
        <f t="shared" ref="E12:E22" si="1">IF(C12=0,"",MROUND(C12/24,15/60/24))</f>
        <v>0.61458333333333326</v>
      </c>
      <c r="F12" s="66"/>
      <c r="G12" s="66"/>
      <c r="H12" s="72"/>
      <c r="I12" s="72"/>
      <c r="J12" s="72"/>
      <c r="K12" s="72"/>
      <c r="L12" s="72"/>
      <c r="M12" s="72"/>
    </row>
    <row r="13" spans="1:13">
      <c r="A13" s="70"/>
      <c r="B13" s="71">
        <v>15.33</v>
      </c>
      <c r="C13" s="76">
        <f>B13/B23*B29</f>
        <v>10.967757321377468</v>
      </c>
      <c r="D13" s="153">
        <f t="shared" si="0"/>
        <v>0.45694444444444449</v>
      </c>
      <c r="E13" s="153">
        <f t="shared" si="1"/>
        <v>0.45833333333333331</v>
      </c>
      <c r="F13" s="66"/>
      <c r="G13" s="66"/>
      <c r="H13" s="66"/>
      <c r="I13" s="72"/>
      <c r="J13" s="72"/>
      <c r="K13" s="72"/>
      <c r="L13" s="72"/>
      <c r="M13" s="72"/>
    </row>
    <row r="14" spans="1:13">
      <c r="A14" s="70"/>
      <c r="B14" s="71">
        <v>15.25</v>
      </c>
      <c r="C14" s="76">
        <f>B14/B23*B29</f>
        <v>10.910521797195459</v>
      </c>
      <c r="D14" s="153">
        <f t="shared" si="0"/>
        <v>0.4548611111111111</v>
      </c>
      <c r="E14" s="153">
        <f t="shared" si="1"/>
        <v>0.45833333333333331</v>
      </c>
      <c r="F14" s="66"/>
      <c r="G14" s="66"/>
      <c r="H14" s="66"/>
      <c r="I14" s="72"/>
      <c r="J14" s="72"/>
      <c r="K14" s="72"/>
      <c r="L14" s="72"/>
      <c r="M14" s="72"/>
    </row>
    <row r="15" spans="1:13">
      <c r="A15" s="70"/>
      <c r="B15" s="71">
        <v>3.75</v>
      </c>
      <c r="C15" s="76">
        <f>B15/B23*B29</f>
        <v>2.6829151960316704</v>
      </c>
      <c r="D15" s="153">
        <f t="shared" si="0"/>
        <v>0.11180555555555556</v>
      </c>
      <c r="E15" s="153">
        <f t="shared" si="1"/>
        <v>0.11458333333333333</v>
      </c>
      <c r="F15" s="66"/>
      <c r="G15" s="66"/>
      <c r="H15" s="66"/>
      <c r="I15" s="72"/>
      <c r="J15" s="72"/>
      <c r="K15" s="72"/>
      <c r="L15" s="72"/>
      <c r="M15" s="72"/>
    </row>
    <row r="16" spans="1:13">
      <c r="A16" s="70"/>
      <c r="B16" s="71"/>
      <c r="C16" s="76">
        <f>B16/B23*B29</f>
        <v>0</v>
      </c>
      <c r="D16" s="153" t="str">
        <f t="shared" si="0"/>
        <v/>
      </c>
      <c r="E16" s="153" t="str">
        <f t="shared" si="1"/>
        <v/>
      </c>
      <c r="F16" s="66"/>
      <c r="G16" s="66"/>
      <c r="H16" s="66"/>
      <c r="I16" s="72"/>
      <c r="J16" s="72"/>
      <c r="K16" s="72"/>
      <c r="L16" s="72"/>
      <c r="M16" s="72"/>
    </row>
    <row r="17" spans="1:13">
      <c r="A17" s="70"/>
      <c r="B17" s="71"/>
      <c r="C17" s="76">
        <f>B17/B23*B29</f>
        <v>0</v>
      </c>
      <c r="D17" s="153" t="str">
        <f t="shared" si="0"/>
        <v/>
      </c>
      <c r="E17" s="153" t="str">
        <f t="shared" si="1"/>
        <v/>
      </c>
      <c r="F17" s="66"/>
      <c r="G17" s="66"/>
      <c r="H17" s="66"/>
      <c r="I17" s="72"/>
      <c r="J17" s="72"/>
      <c r="K17" s="72"/>
      <c r="L17" s="72"/>
      <c r="M17" s="72"/>
    </row>
    <row r="18" spans="1:13">
      <c r="A18" s="70"/>
      <c r="B18" s="71"/>
      <c r="C18" s="76">
        <f>B18/B23*B29</f>
        <v>0</v>
      </c>
      <c r="D18" s="153" t="str">
        <f t="shared" si="0"/>
        <v/>
      </c>
      <c r="E18" s="153" t="str">
        <f t="shared" si="1"/>
        <v/>
      </c>
      <c r="F18" s="66"/>
      <c r="G18" s="66"/>
      <c r="H18" s="66"/>
      <c r="I18" s="72"/>
      <c r="J18" s="72"/>
      <c r="K18" s="72"/>
      <c r="L18" s="72"/>
      <c r="M18" s="72"/>
    </row>
    <row r="19" spans="1:13">
      <c r="A19" s="70"/>
      <c r="B19" s="71"/>
      <c r="C19" s="76">
        <f>B19/B23*B29</f>
        <v>0</v>
      </c>
      <c r="D19" s="153" t="str">
        <f t="shared" si="0"/>
        <v/>
      </c>
      <c r="E19" s="153" t="str">
        <f t="shared" si="1"/>
        <v/>
      </c>
      <c r="F19" s="66"/>
      <c r="G19" s="66"/>
      <c r="H19" s="66"/>
      <c r="I19" s="72"/>
      <c r="J19" s="72"/>
      <c r="K19" s="72"/>
      <c r="L19" s="72"/>
      <c r="M19" s="72"/>
    </row>
    <row r="20" spans="1:13">
      <c r="A20" s="70"/>
      <c r="B20" s="71"/>
      <c r="C20" s="76">
        <f>B20/B23*B29</f>
        <v>0</v>
      </c>
      <c r="D20" s="153" t="str">
        <f t="shared" si="0"/>
        <v/>
      </c>
      <c r="E20" s="153" t="str">
        <f t="shared" si="1"/>
        <v/>
      </c>
      <c r="F20" s="66"/>
      <c r="G20" s="66"/>
      <c r="H20" s="66"/>
      <c r="I20" s="72"/>
      <c r="J20" s="72"/>
      <c r="K20" s="72"/>
      <c r="L20" s="72"/>
      <c r="M20" s="72"/>
    </row>
    <row r="21" spans="1:13">
      <c r="A21" s="70"/>
      <c r="B21" s="71"/>
      <c r="C21" s="76">
        <f>B21/B23*B29</f>
        <v>0</v>
      </c>
      <c r="D21" s="153" t="str">
        <f t="shared" si="0"/>
        <v/>
      </c>
      <c r="E21" s="153" t="str">
        <f t="shared" si="1"/>
        <v/>
      </c>
      <c r="F21" s="66"/>
      <c r="G21" s="66"/>
      <c r="H21" s="66"/>
      <c r="I21" s="72"/>
      <c r="J21" s="72"/>
      <c r="K21" s="72"/>
      <c r="L21" s="72"/>
      <c r="M21" s="72"/>
    </row>
    <row r="22" spans="1:13">
      <c r="A22" s="70"/>
      <c r="B22" s="71"/>
      <c r="C22" s="76">
        <f>B22/B23*B29</f>
        <v>0</v>
      </c>
      <c r="D22" s="153" t="str">
        <f t="shared" si="0"/>
        <v/>
      </c>
      <c r="E22" s="153" t="str">
        <f t="shared" si="1"/>
        <v/>
      </c>
      <c r="F22" s="66"/>
      <c r="G22" s="66"/>
      <c r="H22" s="66"/>
      <c r="I22" s="72"/>
      <c r="J22" s="72"/>
      <c r="K22" s="72"/>
      <c r="L22" s="72"/>
      <c r="M22" s="72"/>
    </row>
    <row r="23" spans="1:13">
      <c r="A23" s="79" t="s">
        <v>51</v>
      </c>
      <c r="B23" s="80">
        <f>SUM(B11:B22)</f>
        <v>104.83</v>
      </c>
      <c r="C23" s="80">
        <f>SUM(C11:C22)</f>
        <v>75</v>
      </c>
      <c r="D23" s="81">
        <f>SUM(D11:D22)</f>
        <v>3.125</v>
      </c>
      <c r="E23" s="81">
        <f>SUM(E11:E22)</f>
        <v>3.135416666666667</v>
      </c>
      <c r="F23" s="82" t="s">
        <v>52</v>
      </c>
      <c r="G23" s="66"/>
      <c r="H23" s="66"/>
      <c r="I23" s="72"/>
      <c r="J23" s="72"/>
      <c r="K23" s="72"/>
      <c r="L23" s="72"/>
      <c r="M23" s="72"/>
    </row>
    <row r="24" spans="1:13">
      <c r="A24" s="83"/>
      <c r="B24" s="84"/>
      <c r="C24" s="85">
        <f>C23/24</f>
        <v>3.125</v>
      </c>
      <c r="D24" s="86">
        <f>IF(C24-D23&lt;0,"-"&amp;TEXT(ABS(C24-D23),"[h]:mm"),C24-D23)</f>
        <v>0</v>
      </c>
      <c r="F24" s="87" t="s">
        <v>53</v>
      </c>
      <c r="G24" s="66"/>
      <c r="H24" s="66"/>
      <c r="I24" s="72"/>
      <c r="J24" s="72"/>
      <c r="K24" s="72"/>
      <c r="L24" s="72"/>
      <c r="M24" s="72"/>
    </row>
    <row r="25" spans="1:13">
      <c r="A25" s="99" t="s">
        <v>54</v>
      </c>
      <c r="B25" s="100"/>
      <c r="C25" s="101"/>
      <c r="D25" s="101"/>
      <c r="E25" s="87"/>
      <c r="F25" s="66"/>
      <c r="G25" s="66"/>
      <c r="H25" s="66"/>
      <c r="I25" s="72"/>
      <c r="J25" s="72"/>
      <c r="K25" s="72"/>
      <c r="L25" s="72"/>
      <c r="M25" s="72"/>
    </row>
    <row r="26" spans="1:13">
      <c r="A26" s="102" t="s">
        <v>55</v>
      </c>
      <c r="B26" s="227"/>
      <c r="C26" s="228"/>
      <c r="D26" s="77">
        <f>B26/24</f>
        <v>0</v>
      </c>
      <c r="E26" s="82"/>
      <c r="F26" s="66"/>
      <c r="G26" s="66"/>
      <c r="H26" s="66"/>
      <c r="I26" s="72"/>
      <c r="J26" s="72"/>
      <c r="K26" s="72"/>
      <c r="L26" s="72"/>
      <c r="M26" s="72"/>
    </row>
    <row r="27" spans="1:13">
      <c r="A27" s="102" t="s">
        <v>56</v>
      </c>
      <c r="B27" s="227">
        <f>'Timesheet Details'!S23</f>
        <v>0</v>
      </c>
      <c r="C27" s="228"/>
      <c r="D27" s="77">
        <f>B27/24</f>
        <v>0</v>
      </c>
      <c r="E27" s="82"/>
      <c r="F27" s="66"/>
      <c r="G27" s="66"/>
      <c r="H27" s="66"/>
      <c r="I27" s="72"/>
      <c r="J27" s="72"/>
      <c r="K27" s="72"/>
      <c r="L27" s="72"/>
      <c r="M27" s="72"/>
    </row>
    <row r="28" spans="1:13">
      <c r="A28" s="102" t="s">
        <v>57</v>
      </c>
      <c r="B28" s="227"/>
      <c r="C28" s="228"/>
      <c r="D28" s="77">
        <f>B28/24</f>
        <v>0</v>
      </c>
      <c r="E28" s="82"/>
      <c r="F28" s="66"/>
      <c r="G28" s="66"/>
      <c r="H28" s="66"/>
      <c r="I28" s="72"/>
      <c r="J28" s="72"/>
      <c r="K28" s="72"/>
      <c r="L28" s="72"/>
      <c r="M28" s="72"/>
    </row>
    <row r="29" spans="1:13" ht="31.8">
      <c r="A29" s="103" t="s">
        <v>58</v>
      </c>
      <c r="B29" s="229">
        <f>B8*2-B26-B27-B28</f>
        <v>75</v>
      </c>
      <c r="C29" s="230"/>
      <c r="D29" s="88">
        <f>C24+D26+D27+D28</f>
        <v>3.125</v>
      </c>
      <c r="E29" s="78" t="s">
        <v>59</v>
      </c>
      <c r="F29" s="66"/>
      <c r="G29" s="66"/>
      <c r="H29" s="66"/>
      <c r="I29" s="72"/>
      <c r="J29" s="72"/>
      <c r="K29" s="72"/>
      <c r="L29" s="72"/>
      <c r="M29" s="72"/>
    </row>
    <row r="30" spans="1:13">
      <c r="A30" s="102" t="s">
        <v>60</v>
      </c>
      <c r="B30" s="229">
        <f>B23-B29</f>
        <v>29.83</v>
      </c>
      <c r="C30" s="230"/>
      <c r="D30" s="89">
        <f>MROUND(B30/24,15/60/24)</f>
        <v>1.2395833333333333</v>
      </c>
      <c r="E30" s="82"/>
      <c r="F30" s="66"/>
      <c r="G30" s="66"/>
      <c r="H30" s="66"/>
      <c r="I30" s="72"/>
      <c r="J30" s="72"/>
      <c r="K30" s="72"/>
      <c r="L30" s="72"/>
      <c r="M30" s="72"/>
    </row>
    <row r="31" spans="1:13">
      <c r="A31" s="159" t="s">
        <v>61</v>
      </c>
      <c r="B31" s="72"/>
      <c r="C31" s="72"/>
      <c r="D31" s="72"/>
      <c r="E31" s="82"/>
      <c r="F31" s="66"/>
      <c r="G31" s="66"/>
      <c r="H31" s="66"/>
      <c r="I31" s="72"/>
      <c r="J31" s="72"/>
      <c r="K31" s="72"/>
      <c r="L31" s="72"/>
      <c r="M31" s="72"/>
    </row>
    <row r="32" spans="1:13">
      <c r="A32" s="66"/>
      <c r="B32" s="66"/>
      <c r="C32" s="66"/>
      <c r="D32" s="66"/>
      <c r="E32" s="61"/>
      <c r="F32" s="61"/>
      <c r="G32" s="61"/>
      <c r="H32" s="61"/>
    </row>
    <row r="33" spans="1:8">
      <c r="A33" s="60"/>
      <c r="B33" s="60"/>
      <c r="C33" s="60"/>
      <c r="D33" s="60"/>
      <c r="E33" s="60"/>
      <c r="F33" s="60"/>
      <c r="G33" s="60"/>
      <c r="H33" s="60"/>
    </row>
    <row r="34" spans="1:8">
      <c r="A34" s="60"/>
      <c r="B34" s="60"/>
      <c r="C34" s="60"/>
      <c r="D34" s="60"/>
      <c r="E34" s="60"/>
      <c r="F34" s="60"/>
      <c r="G34" s="60"/>
      <c r="H34" s="60"/>
    </row>
    <row r="37" spans="1:8">
      <c r="C37" s="58"/>
    </row>
  </sheetData>
  <sheetProtection algorithmName="SHA-512" hashValue="BGwGb/Fne7pTFaY0joBJPOk7gkJQosVll4rLFCRMgoiIawf+rJ92pa2BUtV8pnbkTjQTMi7gonhX3vgvCrdYPA==" saltValue="g7btqgFOb5tiAN8kkpW8dA==" spinCount="100000" sheet="1" objects="1" scenarios="1" formatCells="0" formatColumns="0" formatRows="0" selectLockedCells="1" sort="0" autoFilter="0"/>
  <mergeCells count="15">
    <mergeCell ref="A1:H1"/>
    <mergeCell ref="A2:H2"/>
    <mergeCell ref="F7:H7"/>
    <mergeCell ref="F9:H9"/>
    <mergeCell ref="B5:D5"/>
    <mergeCell ref="F8:H8"/>
    <mergeCell ref="F4:H4"/>
    <mergeCell ref="F5:H5"/>
    <mergeCell ref="F6:H6"/>
    <mergeCell ref="B6:D6"/>
    <mergeCell ref="B26:C26"/>
    <mergeCell ref="B27:C27"/>
    <mergeCell ref="B28:C28"/>
    <mergeCell ref="B29:C29"/>
    <mergeCell ref="B30:C30"/>
  </mergeCells>
  <conditionalFormatting sqref="E9">
    <cfRule type="expression" dxfId="4" priority="1">
      <formula>E6="Yes"</formula>
    </cfRule>
  </conditionalFormatting>
  <dataValidations count="2">
    <dataValidation type="list" allowBlank="1" showDropDown="1" showInputMessage="1" showErrorMessage="1" errorTitle="Wrong Pay Period Start Date" error="The Pay Period Start Date entered is incorrect. Please confirm the start date for the current Biweekly Pay Period. Remember the Pay Period start date will always be on a Monday." promptTitle="Enter Pay Period Start Date" prompt="Please enter valid Pay Period Start Date for biweekly pay. This date will always be a Monday." sqref="F4:H9" xr:uid="{84516EBC-BF7B-41D7-864E-46224E863D08}">
      <formula1>PP_Start</formula1>
    </dataValidation>
    <dataValidation allowBlank="1" showInputMessage="1" sqref="A11:A22" xr:uid="{E49D1CA9-E7C3-4A1C-B9A6-AA85949D3471}"/>
  </dataValidations>
  <pageMargins left="0.7" right="0.7" top="0.75" bottom="0.75" header="0.3" footer="0.3"/>
  <pageSetup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C489-B40B-4114-AB10-39FB664FC821}">
  <sheetPr codeName="Sheet3"/>
  <dimension ref="A1:A51"/>
  <sheetViews>
    <sheetView workbookViewId="0">
      <selection activeCell="A2" sqref="A2:A51"/>
    </sheetView>
  </sheetViews>
  <sheetFormatPr defaultColWidth="16.109375" defaultRowHeight="18"/>
  <cols>
    <col min="1" max="1" width="32.5546875" style="59" customWidth="1"/>
    <col min="2" max="16384" width="16.109375" style="57"/>
  </cols>
  <sheetData>
    <row r="1" spans="1:1">
      <c r="A1" s="62" t="s">
        <v>62</v>
      </c>
    </row>
    <row r="2" spans="1:1">
      <c r="A2" s="69" t="s">
        <v>63</v>
      </c>
    </row>
    <row r="3" spans="1:1">
      <c r="A3" s="69"/>
    </row>
    <row r="4" spans="1:1">
      <c r="A4" s="69"/>
    </row>
    <row r="5" spans="1:1">
      <c r="A5" s="69"/>
    </row>
    <row r="6" spans="1:1">
      <c r="A6" s="69"/>
    </row>
    <row r="7" spans="1:1">
      <c r="A7" s="69"/>
    </row>
    <row r="8" spans="1:1">
      <c r="A8" s="69"/>
    </row>
    <row r="9" spans="1:1">
      <c r="A9" s="69"/>
    </row>
    <row r="10" spans="1:1">
      <c r="A10" s="69"/>
    </row>
    <row r="11" spans="1:1">
      <c r="A11" s="69"/>
    </row>
    <row r="12" spans="1:1">
      <c r="A12" s="69"/>
    </row>
    <row r="13" spans="1:1">
      <c r="A13" s="69"/>
    </row>
    <row r="14" spans="1:1">
      <c r="A14" s="69"/>
    </row>
    <row r="15" spans="1:1">
      <c r="A15" s="69"/>
    </row>
    <row r="16" spans="1:1">
      <c r="A16" s="69"/>
    </row>
    <row r="17" spans="1:1">
      <c r="A17" s="69"/>
    </row>
    <row r="18" spans="1:1">
      <c r="A18" s="69"/>
    </row>
    <row r="19" spans="1:1">
      <c r="A19" s="69"/>
    </row>
    <row r="20" spans="1:1">
      <c r="A20" s="69"/>
    </row>
    <row r="21" spans="1:1">
      <c r="A21" s="69"/>
    </row>
    <row r="22" spans="1:1">
      <c r="A22" s="69"/>
    </row>
    <row r="23" spans="1:1">
      <c r="A23" s="69"/>
    </row>
    <row r="24" spans="1:1">
      <c r="A24" s="69"/>
    </row>
    <row r="25" spans="1:1">
      <c r="A25" s="69"/>
    </row>
    <row r="26" spans="1:1">
      <c r="A26" s="69"/>
    </row>
    <row r="27" spans="1:1">
      <c r="A27" s="69"/>
    </row>
    <row r="28" spans="1:1">
      <c r="A28" s="69"/>
    </row>
    <row r="29" spans="1:1">
      <c r="A29" s="69"/>
    </row>
    <row r="30" spans="1:1">
      <c r="A30" s="69"/>
    </row>
    <row r="31" spans="1:1">
      <c r="A31" s="69"/>
    </row>
    <row r="32" spans="1:1">
      <c r="A32" s="69"/>
    </row>
    <row r="33" spans="1:1">
      <c r="A33" s="69"/>
    </row>
    <row r="34" spans="1:1">
      <c r="A34" s="69"/>
    </row>
    <row r="35" spans="1:1">
      <c r="A35" s="69"/>
    </row>
    <row r="36" spans="1:1">
      <c r="A36" s="69"/>
    </row>
    <row r="37" spans="1:1">
      <c r="A37" s="69"/>
    </row>
    <row r="38" spans="1:1">
      <c r="A38" s="69"/>
    </row>
    <row r="39" spans="1:1">
      <c r="A39" s="69"/>
    </row>
    <row r="40" spans="1:1">
      <c r="A40" s="69"/>
    </row>
    <row r="41" spans="1:1">
      <c r="A41" s="69"/>
    </row>
    <row r="42" spans="1:1">
      <c r="A42" s="69"/>
    </row>
    <row r="43" spans="1:1">
      <c r="A43" s="69"/>
    </row>
    <row r="44" spans="1:1">
      <c r="A44" s="69"/>
    </row>
    <row r="45" spans="1:1">
      <c r="A45" s="69"/>
    </row>
    <row r="46" spans="1:1">
      <c r="A46" s="69"/>
    </row>
    <row r="47" spans="1:1">
      <c r="A47" s="69"/>
    </row>
    <row r="48" spans="1:1">
      <c r="A48" s="69"/>
    </row>
    <row r="49" spans="1:1">
      <c r="A49" s="69"/>
    </row>
    <row r="50" spans="1:1">
      <c r="A50" s="69"/>
    </row>
    <row r="51" spans="1:1">
      <c r="A51" s="69" t="s">
        <v>64</v>
      </c>
    </row>
  </sheetData>
  <sheetProtection algorithmName="SHA-512" hashValue="MexOVhN7lOyMN/0knkt3gC7FxnijhRE6/vrWQL7hIAP4Ry9hjBy1yCgrXOUeMFwDrL4rOlZD8C7onEJtKo/fmw==" saltValue="OoOsZZqxXUrxhkAVUZWZYQ==" spinCount="100000" sheet="1" objects="1" scenarios="1" formatCells="0" formatColumns="0" formatRows="0" sort="0" autoFilter="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
  <sheetViews>
    <sheetView zoomScaleNormal="100" workbookViewId="0">
      <selection activeCell="B37" sqref="B37"/>
    </sheetView>
  </sheetViews>
  <sheetFormatPr defaultRowHeight="13.2"/>
  <sheetData/>
  <sheetProtection algorithmName="SHA-512" hashValue="DTjA9zqpVaxYdfeyG614ycxTQLXJKJlRWixgbw1o2Qv/1dNDKwBnMyFW8OSCfvU0rslZEh8c1mPJ1P61hDZuvg==" saltValue="7BZGLH1aTC3JIEAJ8+bTqw==" spinCount="100000" sheet="1" objects="1" scenarios="1" formatCells="0" formatColumns="0" formatRows="0" selectLockedCells="1" sort="0" autoFilter="0" selectUnlockedCells="1"/>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C2537"/>
  <sheetViews>
    <sheetView workbookViewId="0"/>
  </sheetViews>
  <sheetFormatPr defaultColWidth="8.88671875" defaultRowHeight="13.8"/>
  <cols>
    <col min="1" max="3" width="8.88671875" style="20"/>
    <col min="4" max="4" width="15.5546875" style="19" bestFit="1" customWidth="1"/>
    <col min="5" max="5" width="8.88671875" style="19"/>
    <col min="6" max="6" width="8.88671875" style="20"/>
    <col min="7" max="7" width="10.5546875" style="20" bestFit="1" customWidth="1"/>
    <col min="8" max="8" width="15.33203125" style="20" bestFit="1" customWidth="1"/>
    <col min="9" max="11" width="8.88671875" style="20"/>
    <col min="12" max="12" width="15.88671875" style="20" bestFit="1" customWidth="1"/>
    <col min="13" max="13" width="8.88671875" style="20"/>
    <col min="14" max="14" width="14.5546875" style="20" bestFit="1" customWidth="1"/>
    <col min="15" max="15" width="8" style="20" customWidth="1"/>
    <col min="16" max="16" width="35.33203125" style="20" bestFit="1" customWidth="1"/>
    <col min="17" max="17" width="9.88671875" style="20" bestFit="1" customWidth="1"/>
    <col min="18" max="18" width="8.88671875" style="20"/>
    <col min="19" max="19" width="9" style="31" bestFit="1" customWidth="1"/>
    <col min="20" max="20" width="47.88671875" style="19" customWidth="1"/>
    <col min="21" max="21" width="17.33203125" style="19" bestFit="1" customWidth="1"/>
    <col min="22" max="22" width="8.88671875" style="20"/>
    <col min="23" max="23" width="15" style="20" customWidth="1"/>
    <col min="24" max="24" width="8.88671875" style="20"/>
    <col min="25" max="25" width="26.109375" style="20" customWidth="1"/>
    <col min="26" max="28" width="8.88671875" style="20"/>
    <col min="29" max="29" width="17.6640625" style="20" bestFit="1" customWidth="1"/>
    <col min="30" max="16384" width="8.88671875" style="20"/>
  </cols>
  <sheetData>
    <row r="1" spans="1:29">
      <c r="A1" s="17" t="s">
        <v>65</v>
      </c>
      <c r="B1" s="17">
        <v>2016</v>
      </c>
      <c r="C1" s="17"/>
      <c r="D1" s="18" t="s">
        <v>66</v>
      </c>
      <c r="E1" s="19" t="s">
        <v>67</v>
      </c>
      <c r="G1" s="21" t="s">
        <v>68</v>
      </c>
      <c r="H1" s="21" t="s">
        <v>69</v>
      </c>
      <c r="I1" s="21" t="s">
        <v>70</v>
      </c>
      <c r="K1" s="22" t="s">
        <v>71</v>
      </c>
      <c r="L1" s="22" t="s">
        <v>72</v>
      </c>
      <c r="N1" s="22" t="s">
        <v>73</v>
      </c>
      <c r="O1" s="22"/>
      <c r="P1" s="23" t="s">
        <v>74</v>
      </c>
      <c r="Q1" s="22" t="s">
        <v>75</v>
      </c>
      <c r="S1" s="24" t="s">
        <v>76</v>
      </c>
      <c r="T1" s="25" t="s">
        <v>77</v>
      </c>
      <c r="U1" s="25" t="s">
        <v>72</v>
      </c>
      <c r="W1" s="22" t="s">
        <v>78</v>
      </c>
      <c r="Y1" s="22" t="s">
        <v>79</v>
      </c>
      <c r="AC1" s="20" t="s">
        <v>80</v>
      </c>
    </row>
    <row r="2" spans="1:29">
      <c r="A2" s="17" t="s">
        <v>81</v>
      </c>
      <c r="B2" s="17">
        <v>2017</v>
      </c>
      <c r="C2" s="17"/>
      <c r="D2" s="18" t="s">
        <v>82</v>
      </c>
      <c r="E2" s="19" t="s">
        <v>83</v>
      </c>
      <c r="G2" s="26">
        <v>45292</v>
      </c>
      <c r="H2" s="27" t="s">
        <v>207</v>
      </c>
      <c r="I2" s="28">
        <v>0.3125</v>
      </c>
      <c r="K2" s="27" t="s">
        <v>85</v>
      </c>
      <c r="L2" s="27" t="s">
        <v>86</v>
      </c>
      <c r="N2" s="27" t="s">
        <v>87</v>
      </c>
      <c r="O2" s="27"/>
      <c r="P2" s="27" t="s">
        <v>88</v>
      </c>
      <c r="Q2" s="19" t="s">
        <v>89</v>
      </c>
      <c r="S2" s="29" t="s">
        <v>27</v>
      </c>
      <c r="T2" s="19" t="s">
        <v>90</v>
      </c>
      <c r="U2" s="19" t="s">
        <v>91</v>
      </c>
      <c r="W2" s="20" t="s">
        <v>92</v>
      </c>
      <c r="Y2" s="20" t="s">
        <v>93</v>
      </c>
      <c r="AC2" s="44">
        <v>45299</v>
      </c>
    </row>
    <row r="3" spans="1:29">
      <c r="A3" s="17"/>
      <c r="B3" s="17">
        <v>2018</v>
      </c>
      <c r="C3" s="17"/>
      <c r="D3" s="18" t="s">
        <v>94</v>
      </c>
      <c r="E3" s="19" t="s">
        <v>95</v>
      </c>
      <c r="G3" s="26">
        <v>45306</v>
      </c>
      <c r="H3" s="30" t="s">
        <v>84</v>
      </c>
      <c r="I3" s="28">
        <v>0.3125</v>
      </c>
      <c r="K3" s="27" t="s">
        <v>97</v>
      </c>
      <c r="L3" s="27" t="s">
        <v>98</v>
      </c>
      <c r="N3" s="27" t="s">
        <v>99</v>
      </c>
      <c r="O3" s="27"/>
      <c r="P3" s="27" t="s">
        <v>100</v>
      </c>
      <c r="Q3" s="19" t="s">
        <v>101</v>
      </c>
      <c r="S3" s="29" t="s">
        <v>114</v>
      </c>
      <c r="T3" s="19" t="s">
        <v>115</v>
      </c>
      <c r="U3" s="19" t="s">
        <v>116</v>
      </c>
      <c r="W3" s="20" t="s">
        <v>104</v>
      </c>
      <c r="Y3" s="20" t="s">
        <v>105</v>
      </c>
      <c r="AC3" s="44">
        <f t="shared" ref="AC3:AC26" si="0">AC2+14</f>
        <v>45313</v>
      </c>
    </row>
    <row r="4" spans="1:29">
      <c r="A4" s="17"/>
      <c r="B4" s="17">
        <v>2019</v>
      </c>
      <c r="C4" s="17"/>
      <c r="D4" s="18" t="s">
        <v>106</v>
      </c>
      <c r="E4" s="19" t="s">
        <v>107</v>
      </c>
      <c r="G4" s="26">
        <v>45341</v>
      </c>
      <c r="H4" s="30" t="s">
        <v>96</v>
      </c>
      <c r="I4" s="28">
        <v>0.3125</v>
      </c>
      <c r="K4" s="27" t="s">
        <v>109</v>
      </c>
      <c r="L4" s="27" t="s">
        <v>110</v>
      </c>
      <c r="N4" s="27" t="s">
        <v>111</v>
      </c>
      <c r="O4" s="27"/>
      <c r="P4" s="27" t="s">
        <v>112</v>
      </c>
      <c r="Q4" s="19" t="s">
        <v>113</v>
      </c>
      <c r="S4" s="29" t="s">
        <v>28</v>
      </c>
      <c r="T4" s="19" t="s">
        <v>127</v>
      </c>
      <c r="U4" s="19" t="s">
        <v>128</v>
      </c>
      <c r="W4" s="20" t="s">
        <v>117</v>
      </c>
      <c r="Y4" s="20" t="s">
        <v>118</v>
      </c>
      <c r="AC4" s="44">
        <f t="shared" si="0"/>
        <v>45327</v>
      </c>
    </row>
    <row r="5" spans="1:29">
      <c r="A5" s="17"/>
      <c r="B5" s="17">
        <v>2020</v>
      </c>
      <c r="C5" s="17"/>
      <c r="D5" s="18" t="s">
        <v>119</v>
      </c>
      <c r="E5" s="19" t="s">
        <v>120</v>
      </c>
      <c r="G5" s="26">
        <v>45376</v>
      </c>
      <c r="H5" s="30" t="s">
        <v>108</v>
      </c>
      <c r="I5" s="28">
        <v>0.3125</v>
      </c>
      <c r="K5" s="27" t="s">
        <v>122</v>
      </c>
      <c r="L5" s="27" t="s">
        <v>123</v>
      </c>
      <c r="N5" s="27" t="s">
        <v>124</v>
      </c>
      <c r="O5" s="27"/>
      <c r="P5" s="27" t="s">
        <v>125</v>
      </c>
      <c r="Q5" s="19" t="s">
        <v>126</v>
      </c>
      <c r="S5" s="29" t="s">
        <v>139</v>
      </c>
      <c r="T5" s="19" t="s">
        <v>140</v>
      </c>
      <c r="U5" s="19" t="s">
        <v>141</v>
      </c>
      <c r="W5" s="20" t="s">
        <v>129</v>
      </c>
      <c r="Y5" s="20" t="s">
        <v>130</v>
      </c>
      <c r="AC5" s="44">
        <f t="shared" si="0"/>
        <v>45341</v>
      </c>
    </row>
    <row r="6" spans="1:29">
      <c r="A6" s="17"/>
      <c r="B6" s="17">
        <v>2021</v>
      </c>
      <c r="C6" s="17"/>
      <c r="D6" s="18" t="s">
        <v>131</v>
      </c>
      <c r="E6" s="19" t="s">
        <v>132</v>
      </c>
      <c r="G6" s="26">
        <v>45439</v>
      </c>
      <c r="H6" s="30" t="s">
        <v>121</v>
      </c>
      <c r="I6" s="28">
        <v>0.3125</v>
      </c>
      <c r="K6" s="27" t="s">
        <v>134</v>
      </c>
      <c r="L6" s="27" t="s">
        <v>135</v>
      </c>
      <c r="N6" s="27" t="s">
        <v>136</v>
      </c>
      <c r="O6" s="27"/>
      <c r="P6" s="27" t="s">
        <v>137</v>
      </c>
      <c r="Q6" s="19" t="s">
        <v>138</v>
      </c>
      <c r="S6" s="29" t="s">
        <v>152</v>
      </c>
      <c r="T6" s="19" t="s">
        <v>153</v>
      </c>
      <c r="U6" s="19" t="s">
        <v>154</v>
      </c>
      <c r="W6" s="20" t="s">
        <v>142</v>
      </c>
      <c r="Y6" s="20" t="s">
        <v>143</v>
      </c>
      <c r="AC6" s="44">
        <f t="shared" si="0"/>
        <v>45355</v>
      </c>
    </row>
    <row r="7" spans="1:29">
      <c r="A7" s="17"/>
      <c r="B7" s="17">
        <v>2022</v>
      </c>
      <c r="C7" s="17"/>
      <c r="D7" s="18" t="s">
        <v>144</v>
      </c>
      <c r="E7" s="19" t="s">
        <v>145</v>
      </c>
      <c r="G7" s="26">
        <v>45477</v>
      </c>
      <c r="H7" s="30" t="s">
        <v>133</v>
      </c>
      <c r="I7" s="28">
        <v>0.3125</v>
      </c>
      <c r="K7" s="27" t="s">
        <v>147</v>
      </c>
      <c r="L7" s="27" t="s">
        <v>148</v>
      </c>
      <c r="N7" s="27" t="s">
        <v>149</v>
      </c>
      <c r="O7" s="27"/>
      <c r="P7" s="27" t="s">
        <v>150</v>
      </c>
      <c r="Q7" s="19" t="s">
        <v>151</v>
      </c>
      <c r="S7" s="29" t="s">
        <v>164</v>
      </c>
      <c r="T7" s="19" t="s">
        <v>165</v>
      </c>
      <c r="U7" s="19" t="s">
        <v>166</v>
      </c>
      <c r="W7" s="20" t="s">
        <v>155</v>
      </c>
      <c r="Y7" s="20" t="s">
        <v>156</v>
      </c>
      <c r="AC7" s="44">
        <f t="shared" si="0"/>
        <v>45369</v>
      </c>
    </row>
    <row r="8" spans="1:29">
      <c r="A8" s="17"/>
      <c r="B8" s="17">
        <v>2023</v>
      </c>
      <c r="C8" s="17"/>
      <c r="D8" s="18" t="s">
        <v>157</v>
      </c>
      <c r="E8" s="19" t="s">
        <v>158</v>
      </c>
      <c r="G8" s="26">
        <v>45537</v>
      </c>
      <c r="H8" s="30" t="s">
        <v>146</v>
      </c>
      <c r="I8" s="28">
        <v>0.3125</v>
      </c>
      <c r="K8" s="27" t="s">
        <v>160</v>
      </c>
      <c r="L8" s="27" t="s">
        <v>161</v>
      </c>
      <c r="N8" s="27" t="s">
        <v>162</v>
      </c>
      <c r="O8" s="27"/>
      <c r="P8" s="27" t="s">
        <v>163</v>
      </c>
      <c r="Q8" s="19" t="s">
        <v>101</v>
      </c>
      <c r="S8" s="29" t="s">
        <v>177</v>
      </c>
      <c r="T8" s="19" t="s">
        <v>178</v>
      </c>
      <c r="U8" s="19" t="s">
        <v>178</v>
      </c>
      <c r="W8" s="20" t="s">
        <v>167</v>
      </c>
      <c r="Y8" s="20" t="s">
        <v>168</v>
      </c>
      <c r="AC8" s="44">
        <f t="shared" si="0"/>
        <v>45383</v>
      </c>
    </row>
    <row r="9" spans="1:29">
      <c r="A9" s="17"/>
      <c r="B9" s="17">
        <v>2024</v>
      </c>
      <c r="C9" s="17"/>
      <c r="D9" s="18" t="s">
        <v>169</v>
      </c>
      <c r="E9" s="19" t="s">
        <v>170</v>
      </c>
      <c r="G9" s="26">
        <v>45583</v>
      </c>
      <c r="H9" s="30" t="s">
        <v>159</v>
      </c>
      <c r="I9" s="28">
        <v>0.3125</v>
      </c>
      <c r="K9" s="27" t="s">
        <v>172</v>
      </c>
      <c r="L9" s="27" t="s">
        <v>173</v>
      </c>
      <c r="N9" s="27" t="s">
        <v>174</v>
      </c>
      <c r="O9" s="27"/>
      <c r="P9" s="27" t="s">
        <v>175</v>
      </c>
      <c r="Q9" s="19" t="s">
        <v>176</v>
      </c>
      <c r="S9" s="29" t="s">
        <v>189</v>
      </c>
      <c r="T9" s="19" t="s">
        <v>190</v>
      </c>
      <c r="U9" s="19" t="s">
        <v>191</v>
      </c>
      <c r="W9" s="20" t="s">
        <v>179</v>
      </c>
      <c r="Y9" s="20" t="s">
        <v>180</v>
      </c>
      <c r="AC9" s="44">
        <f t="shared" si="0"/>
        <v>45397</v>
      </c>
    </row>
    <row r="10" spans="1:29">
      <c r="A10" s="17"/>
      <c r="B10" s="17">
        <v>2025</v>
      </c>
      <c r="C10" s="17"/>
      <c r="D10" s="18" t="s">
        <v>181</v>
      </c>
      <c r="E10" s="19" t="s">
        <v>182</v>
      </c>
      <c r="G10" s="26">
        <v>45607</v>
      </c>
      <c r="H10" s="30" t="s">
        <v>171</v>
      </c>
      <c r="I10" s="28">
        <v>0.3125</v>
      </c>
      <c r="K10" s="27" t="s">
        <v>184</v>
      </c>
      <c r="L10" s="27" t="s">
        <v>185</v>
      </c>
      <c r="N10" s="27" t="s">
        <v>186</v>
      </c>
      <c r="O10" s="27"/>
      <c r="P10" s="20" t="s">
        <v>187</v>
      </c>
      <c r="Q10" s="19" t="s">
        <v>188</v>
      </c>
      <c r="S10" s="29" t="s">
        <v>201</v>
      </c>
      <c r="T10" s="19" t="s">
        <v>202</v>
      </c>
      <c r="U10" s="19" t="s">
        <v>203</v>
      </c>
      <c r="W10" s="20" t="s">
        <v>192</v>
      </c>
      <c r="AC10" s="44">
        <f t="shared" si="0"/>
        <v>45411</v>
      </c>
    </row>
    <row r="11" spans="1:29">
      <c r="A11" s="17"/>
      <c r="B11" s="17">
        <v>2026</v>
      </c>
      <c r="C11" s="17"/>
      <c r="D11" s="18" t="s">
        <v>193</v>
      </c>
      <c r="E11" s="19" t="s">
        <v>194</v>
      </c>
      <c r="G11" s="26">
        <v>45624</v>
      </c>
      <c r="H11" s="30" t="s">
        <v>183</v>
      </c>
      <c r="I11" s="28">
        <v>0.3125</v>
      </c>
      <c r="K11" s="27" t="s">
        <v>196</v>
      </c>
      <c r="L11" s="27" t="s">
        <v>197</v>
      </c>
      <c r="N11" s="27" t="s">
        <v>198</v>
      </c>
      <c r="O11" s="27"/>
      <c r="P11" s="27" t="s">
        <v>199</v>
      </c>
      <c r="Q11" s="19" t="s">
        <v>200</v>
      </c>
      <c r="S11" s="29" t="s">
        <v>213</v>
      </c>
      <c r="T11" s="19" t="s">
        <v>214</v>
      </c>
      <c r="U11" s="19" t="s">
        <v>215</v>
      </c>
      <c r="W11" s="20" t="s">
        <v>204</v>
      </c>
      <c r="AC11" s="44">
        <f t="shared" si="0"/>
        <v>45425</v>
      </c>
    </row>
    <row r="12" spans="1:29">
      <c r="A12" s="17"/>
      <c r="B12" s="17">
        <v>2027</v>
      </c>
      <c r="C12" s="17"/>
      <c r="D12" s="18" t="s">
        <v>205</v>
      </c>
      <c r="E12" s="19" t="s">
        <v>206</v>
      </c>
      <c r="G12" s="26">
        <v>45651</v>
      </c>
      <c r="H12" s="30" t="s">
        <v>195</v>
      </c>
      <c r="I12" s="28">
        <v>0.3125</v>
      </c>
      <c r="K12" s="27" t="s">
        <v>208</v>
      </c>
      <c r="L12" s="27" t="s">
        <v>209</v>
      </c>
      <c r="N12" s="27" t="s">
        <v>210</v>
      </c>
      <c r="O12" s="27"/>
      <c r="P12" s="27" t="s">
        <v>211</v>
      </c>
      <c r="Q12" s="19" t="s">
        <v>212</v>
      </c>
      <c r="S12" s="29" t="s">
        <v>224</v>
      </c>
      <c r="T12" s="19" t="s">
        <v>225</v>
      </c>
      <c r="U12" s="19" t="s">
        <v>226</v>
      </c>
      <c r="W12" s="20" t="s">
        <v>216</v>
      </c>
      <c r="AC12" s="44">
        <f t="shared" si="0"/>
        <v>45439</v>
      </c>
    </row>
    <row r="13" spans="1:29">
      <c r="A13" s="17"/>
      <c r="B13" s="17">
        <v>2028</v>
      </c>
      <c r="C13" s="17"/>
      <c r="D13" s="18" t="s">
        <v>217</v>
      </c>
      <c r="E13" s="19" t="s">
        <v>218</v>
      </c>
      <c r="G13" s="26">
        <v>45658</v>
      </c>
      <c r="H13" s="27" t="s">
        <v>207</v>
      </c>
      <c r="I13" s="28">
        <v>0.3125</v>
      </c>
      <c r="K13" s="27" t="s">
        <v>219</v>
      </c>
      <c r="L13" s="27" t="s">
        <v>220</v>
      </c>
      <c r="N13" s="27" t="s">
        <v>221</v>
      </c>
      <c r="O13" s="27"/>
      <c r="P13" s="27" t="s">
        <v>222</v>
      </c>
      <c r="Q13" s="19" t="s">
        <v>223</v>
      </c>
      <c r="S13" s="29" t="s">
        <v>235</v>
      </c>
      <c r="T13" s="19" t="s">
        <v>236</v>
      </c>
      <c r="U13" s="19" t="s">
        <v>237</v>
      </c>
      <c r="W13" s="20" t="s">
        <v>227</v>
      </c>
      <c r="AC13" s="44">
        <f t="shared" si="0"/>
        <v>45453</v>
      </c>
    </row>
    <row r="14" spans="1:29">
      <c r="A14" s="17"/>
      <c r="B14" s="17">
        <v>2029</v>
      </c>
      <c r="C14" s="17"/>
      <c r="D14" s="18" t="s">
        <v>228</v>
      </c>
      <c r="E14" s="19" t="s">
        <v>229</v>
      </c>
      <c r="G14" s="26">
        <v>45677</v>
      </c>
      <c r="H14" s="30" t="s">
        <v>84</v>
      </c>
      <c r="I14" s="28">
        <v>0.3125</v>
      </c>
      <c r="K14" s="27" t="s">
        <v>230</v>
      </c>
      <c r="L14" s="27" t="s">
        <v>231</v>
      </c>
      <c r="N14" s="27" t="s">
        <v>232</v>
      </c>
      <c r="O14" s="27"/>
      <c r="P14" s="27" t="s">
        <v>233</v>
      </c>
      <c r="Q14" s="19" t="s">
        <v>234</v>
      </c>
      <c r="S14" s="29" t="s">
        <v>246</v>
      </c>
      <c r="T14" s="19" t="s">
        <v>247</v>
      </c>
      <c r="U14" s="19" t="s">
        <v>248</v>
      </c>
      <c r="W14" s="20" t="s">
        <v>238</v>
      </c>
      <c r="AC14" s="44">
        <f t="shared" si="0"/>
        <v>45467</v>
      </c>
    </row>
    <row r="15" spans="1:29">
      <c r="A15" s="17"/>
      <c r="B15" s="17">
        <v>2030</v>
      </c>
      <c r="C15" s="17"/>
      <c r="D15" s="18" t="s">
        <v>239</v>
      </c>
      <c r="E15" s="19" t="s">
        <v>240</v>
      </c>
      <c r="G15" s="26">
        <v>45705</v>
      </c>
      <c r="H15" s="30" t="s">
        <v>96</v>
      </c>
      <c r="I15" s="28">
        <v>0.3125</v>
      </c>
      <c r="K15" s="27" t="s">
        <v>241</v>
      </c>
      <c r="L15" s="27" t="s">
        <v>242</v>
      </c>
      <c r="N15" s="27" t="s">
        <v>243</v>
      </c>
      <c r="O15" s="27"/>
      <c r="P15" s="27" t="s">
        <v>244</v>
      </c>
      <c r="Q15" s="19" t="s">
        <v>245</v>
      </c>
      <c r="S15" s="29" t="s">
        <v>255</v>
      </c>
      <c r="T15" s="19" t="s">
        <v>256</v>
      </c>
      <c r="U15" s="19" t="s">
        <v>257</v>
      </c>
      <c r="AC15" s="44">
        <f t="shared" si="0"/>
        <v>45481</v>
      </c>
    </row>
    <row r="16" spans="1:29">
      <c r="A16" s="17"/>
      <c r="B16" s="17">
        <v>2031</v>
      </c>
      <c r="C16" s="17"/>
      <c r="D16" s="18" t="s">
        <v>249</v>
      </c>
      <c r="E16" s="19" t="s">
        <v>250</v>
      </c>
      <c r="G16" s="26">
        <v>45747</v>
      </c>
      <c r="H16" s="30" t="s">
        <v>108</v>
      </c>
      <c r="I16" s="28">
        <v>0.3125</v>
      </c>
      <c r="K16" s="27" t="s">
        <v>251</v>
      </c>
      <c r="L16" s="27" t="s">
        <v>252</v>
      </c>
      <c r="N16" s="27" t="s">
        <v>253</v>
      </c>
      <c r="O16" s="27"/>
      <c r="P16" s="27" t="s">
        <v>254</v>
      </c>
      <c r="Q16" s="19" t="s">
        <v>245</v>
      </c>
      <c r="S16" s="29" t="s">
        <v>265</v>
      </c>
      <c r="T16" s="19" t="s">
        <v>266</v>
      </c>
      <c r="U16" s="19" t="s">
        <v>267</v>
      </c>
      <c r="AC16" s="44">
        <f t="shared" si="0"/>
        <v>45495</v>
      </c>
    </row>
    <row r="17" spans="1:29">
      <c r="A17" s="17"/>
      <c r="B17" s="17">
        <v>2032</v>
      </c>
      <c r="C17" s="17"/>
      <c r="D17" s="18" t="s">
        <v>258</v>
      </c>
      <c r="E17" s="19" t="s">
        <v>259</v>
      </c>
      <c r="G17" s="26">
        <v>45803</v>
      </c>
      <c r="H17" s="30" t="s">
        <v>121</v>
      </c>
      <c r="I17" s="28">
        <v>0.3125</v>
      </c>
      <c r="K17" s="27" t="s">
        <v>260</v>
      </c>
      <c r="L17" s="27" t="s">
        <v>261</v>
      </c>
      <c r="N17" s="27" t="s">
        <v>262</v>
      </c>
      <c r="O17" s="27"/>
      <c r="P17" s="27" t="s">
        <v>263</v>
      </c>
      <c r="Q17" s="19" t="s">
        <v>264</v>
      </c>
      <c r="S17" s="29" t="s">
        <v>274</v>
      </c>
      <c r="T17" s="19" t="s">
        <v>275</v>
      </c>
      <c r="U17" s="19" t="s">
        <v>276</v>
      </c>
      <c r="AC17" s="44">
        <f t="shared" si="0"/>
        <v>45509</v>
      </c>
    </row>
    <row r="18" spans="1:29">
      <c r="A18" s="17"/>
      <c r="B18" s="17"/>
      <c r="C18" s="17"/>
      <c r="D18" s="18" t="s">
        <v>268</v>
      </c>
      <c r="E18" s="19" t="s">
        <v>269</v>
      </c>
      <c r="G18" s="26">
        <v>45827</v>
      </c>
      <c r="H18" s="30" t="s">
        <v>604</v>
      </c>
      <c r="I18" s="28">
        <v>0.3125</v>
      </c>
      <c r="K18" s="27" t="s">
        <v>270</v>
      </c>
      <c r="L18" s="27" t="s">
        <v>271</v>
      </c>
      <c r="N18" s="27" t="s">
        <v>272</v>
      </c>
      <c r="O18" s="27"/>
      <c r="P18" s="27" t="s">
        <v>273</v>
      </c>
      <c r="Q18" s="19">
        <v>10</v>
      </c>
      <c r="S18" s="29" t="s">
        <v>31</v>
      </c>
      <c r="T18" s="19" t="s">
        <v>284</v>
      </c>
      <c r="U18" s="19" t="s">
        <v>285</v>
      </c>
      <c r="AA18" s="19"/>
      <c r="AC18" s="44">
        <f t="shared" si="0"/>
        <v>45523</v>
      </c>
    </row>
    <row r="19" spans="1:29">
      <c r="A19" s="17"/>
      <c r="B19" s="17"/>
      <c r="C19" s="17"/>
      <c r="D19" s="18" t="s">
        <v>277</v>
      </c>
      <c r="E19" s="19" t="s">
        <v>278</v>
      </c>
      <c r="G19" s="26">
        <v>45842</v>
      </c>
      <c r="H19" s="30" t="s">
        <v>133</v>
      </c>
      <c r="I19" s="28">
        <v>0.3125</v>
      </c>
      <c r="K19" s="27" t="s">
        <v>279</v>
      </c>
      <c r="L19" s="27" t="s">
        <v>280</v>
      </c>
      <c r="N19" s="27" t="s">
        <v>281</v>
      </c>
      <c r="O19" s="27"/>
      <c r="P19" s="27" t="s">
        <v>282</v>
      </c>
      <c r="Q19" s="19" t="s">
        <v>283</v>
      </c>
      <c r="S19" s="29" t="s">
        <v>292</v>
      </c>
      <c r="T19" s="19" t="s">
        <v>293</v>
      </c>
      <c r="U19" s="19" t="s">
        <v>294</v>
      </c>
      <c r="AA19" s="19"/>
      <c r="AC19" s="44">
        <f t="shared" si="0"/>
        <v>45537</v>
      </c>
    </row>
    <row r="20" spans="1:29">
      <c r="A20" s="17"/>
      <c r="B20" s="17"/>
      <c r="C20" s="17"/>
      <c r="D20" s="18" t="s">
        <v>286</v>
      </c>
      <c r="E20" s="19" t="s">
        <v>287</v>
      </c>
      <c r="G20" s="26">
        <v>45901</v>
      </c>
      <c r="H20" s="30" t="s">
        <v>146</v>
      </c>
      <c r="I20" s="28">
        <v>0.3125</v>
      </c>
      <c r="K20" s="27" t="s">
        <v>288</v>
      </c>
      <c r="L20" s="27" t="s">
        <v>289</v>
      </c>
      <c r="N20" s="27" t="s">
        <v>290</v>
      </c>
      <c r="O20" s="27"/>
      <c r="P20" s="27" t="s">
        <v>291</v>
      </c>
      <c r="Q20" s="19" t="s">
        <v>283</v>
      </c>
      <c r="S20" s="29" t="s">
        <v>302</v>
      </c>
      <c r="T20" s="19" t="s">
        <v>303</v>
      </c>
      <c r="U20" s="19" t="s">
        <v>304</v>
      </c>
      <c r="AA20" s="19"/>
      <c r="AC20" s="44">
        <f t="shared" si="0"/>
        <v>45551</v>
      </c>
    </row>
    <row r="21" spans="1:29">
      <c r="A21" s="17"/>
      <c r="B21" s="17"/>
      <c r="C21" s="17"/>
      <c r="D21" s="18" t="s">
        <v>295</v>
      </c>
      <c r="E21" s="19" t="s">
        <v>296</v>
      </c>
      <c r="G21" s="26">
        <v>45947</v>
      </c>
      <c r="H21" s="30" t="s">
        <v>159</v>
      </c>
      <c r="I21" s="28">
        <v>0.3125</v>
      </c>
      <c r="K21" s="27" t="s">
        <v>297</v>
      </c>
      <c r="L21" s="27" t="s">
        <v>298</v>
      </c>
      <c r="N21" s="27" t="s">
        <v>299</v>
      </c>
      <c r="O21" s="27"/>
      <c r="P21" s="27" t="s">
        <v>300</v>
      </c>
      <c r="Q21" s="19" t="s">
        <v>301</v>
      </c>
      <c r="S21" s="29" t="s">
        <v>311</v>
      </c>
      <c r="T21" s="19" t="s">
        <v>312</v>
      </c>
      <c r="U21" s="19" t="s">
        <v>313</v>
      </c>
      <c r="AA21" s="19"/>
      <c r="AC21" s="44">
        <f t="shared" si="0"/>
        <v>45565</v>
      </c>
    </row>
    <row r="22" spans="1:29">
      <c r="A22" s="17"/>
      <c r="B22" s="17"/>
      <c r="C22" s="17"/>
      <c r="D22" s="18" t="s">
        <v>305</v>
      </c>
      <c r="E22" s="19" t="s">
        <v>306</v>
      </c>
      <c r="G22" s="26">
        <v>45972</v>
      </c>
      <c r="H22" s="30" t="s">
        <v>171</v>
      </c>
      <c r="I22" s="28">
        <v>0.3125</v>
      </c>
      <c r="K22" s="27" t="s">
        <v>307</v>
      </c>
      <c r="L22" s="27" t="s">
        <v>308</v>
      </c>
      <c r="N22" s="27" t="s">
        <v>309</v>
      </c>
      <c r="O22" s="27"/>
      <c r="P22" s="27" t="s">
        <v>310</v>
      </c>
      <c r="Q22" s="19" t="s">
        <v>126</v>
      </c>
      <c r="S22" s="29" t="s">
        <v>32</v>
      </c>
      <c r="T22" s="19" t="s">
        <v>320</v>
      </c>
      <c r="U22" s="19" t="s">
        <v>321</v>
      </c>
      <c r="AA22" s="19"/>
      <c r="AC22" s="44">
        <f t="shared" si="0"/>
        <v>45579</v>
      </c>
    </row>
    <row r="23" spans="1:29">
      <c r="A23" s="17"/>
      <c r="B23" s="17"/>
      <c r="C23" s="17"/>
      <c r="D23" s="18" t="s">
        <v>314</v>
      </c>
      <c r="E23" s="19" t="s">
        <v>315</v>
      </c>
      <c r="G23" s="26">
        <v>45988</v>
      </c>
      <c r="H23" s="30" t="s">
        <v>183</v>
      </c>
      <c r="I23" s="28">
        <v>0.3125</v>
      </c>
      <c r="K23" s="27" t="s">
        <v>316</v>
      </c>
      <c r="L23" s="27" t="s">
        <v>317</v>
      </c>
      <c r="N23" s="27"/>
      <c r="O23" s="27"/>
      <c r="P23" s="27" t="s">
        <v>318</v>
      </c>
      <c r="Q23" s="19" t="s">
        <v>319</v>
      </c>
      <c r="S23" s="29" t="s">
        <v>29</v>
      </c>
      <c r="T23" s="19" t="s">
        <v>326</v>
      </c>
      <c r="U23" s="19" t="s">
        <v>327</v>
      </c>
      <c r="AA23" s="19"/>
      <c r="AC23" s="44">
        <f t="shared" si="0"/>
        <v>45593</v>
      </c>
    </row>
    <row r="24" spans="1:29">
      <c r="A24" s="17"/>
      <c r="B24" s="17"/>
      <c r="C24" s="17"/>
      <c r="D24" s="18" t="s">
        <v>322</v>
      </c>
      <c r="E24" s="19" t="s">
        <v>323</v>
      </c>
      <c r="G24" s="26">
        <v>46016</v>
      </c>
      <c r="H24" s="30" t="s">
        <v>195</v>
      </c>
      <c r="I24" s="28">
        <v>0.3125</v>
      </c>
      <c r="K24" s="27" t="s">
        <v>324</v>
      </c>
      <c r="L24" s="27" t="s">
        <v>325</v>
      </c>
      <c r="N24" s="27"/>
      <c r="O24" s="27"/>
      <c r="S24" s="29" t="s">
        <v>334</v>
      </c>
      <c r="T24" s="19" t="s">
        <v>335</v>
      </c>
      <c r="U24" s="19" t="s">
        <v>336</v>
      </c>
      <c r="AA24" s="19"/>
      <c r="AC24" s="44">
        <f t="shared" si="0"/>
        <v>45607</v>
      </c>
    </row>
    <row r="25" spans="1:29">
      <c r="G25" s="26">
        <v>46023</v>
      </c>
      <c r="H25" s="27" t="s">
        <v>207</v>
      </c>
      <c r="I25" s="28">
        <v>0.3125</v>
      </c>
      <c r="K25" s="27" t="s">
        <v>328</v>
      </c>
      <c r="L25" s="27" t="s">
        <v>329</v>
      </c>
      <c r="N25" s="27"/>
      <c r="O25" s="27"/>
      <c r="S25" s="29" t="s">
        <v>339</v>
      </c>
      <c r="T25" s="19" t="s">
        <v>340</v>
      </c>
      <c r="U25" s="19" t="s">
        <v>341</v>
      </c>
      <c r="AA25" s="19"/>
      <c r="AC25" s="44">
        <f t="shared" si="0"/>
        <v>45621</v>
      </c>
    </row>
    <row r="26" spans="1:29">
      <c r="G26" s="26">
        <v>46041</v>
      </c>
      <c r="H26" s="30" t="s">
        <v>84</v>
      </c>
      <c r="I26" s="28">
        <v>0.3125</v>
      </c>
      <c r="K26" s="27" t="s">
        <v>332</v>
      </c>
      <c r="L26" s="27" t="s">
        <v>333</v>
      </c>
      <c r="N26" s="27"/>
      <c r="O26" s="27"/>
      <c r="S26" s="29" t="s">
        <v>344</v>
      </c>
      <c r="T26" s="19" t="s">
        <v>345</v>
      </c>
      <c r="U26" s="19" t="s">
        <v>346</v>
      </c>
      <c r="AA26" s="19"/>
      <c r="AC26" s="44">
        <f t="shared" si="0"/>
        <v>45635</v>
      </c>
    </row>
    <row r="27" spans="1:29">
      <c r="G27" s="26">
        <v>46069</v>
      </c>
      <c r="H27" s="30" t="s">
        <v>96</v>
      </c>
      <c r="I27" s="28">
        <v>0.3125</v>
      </c>
      <c r="K27" s="27" t="s">
        <v>337</v>
      </c>
      <c r="L27" s="27" t="s">
        <v>338</v>
      </c>
      <c r="N27" s="27"/>
      <c r="O27" s="27"/>
      <c r="S27" s="29" t="s">
        <v>349</v>
      </c>
      <c r="T27" s="19" t="s">
        <v>350</v>
      </c>
      <c r="U27" s="19" t="s">
        <v>351</v>
      </c>
      <c r="AA27" s="19"/>
      <c r="AC27" s="44">
        <f t="shared" ref="AC27:AC90" si="1">AC26+14</f>
        <v>45649</v>
      </c>
    </row>
    <row r="28" spans="1:29">
      <c r="G28" s="26">
        <v>46111</v>
      </c>
      <c r="H28" s="30" t="s">
        <v>108</v>
      </c>
      <c r="I28" s="28">
        <v>0.3125</v>
      </c>
      <c r="K28" s="27" t="s">
        <v>342</v>
      </c>
      <c r="L28" s="27" t="s">
        <v>343</v>
      </c>
      <c r="N28" s="27"/>
      <c r="O28" s="27"/>
      <c r="S28" s="29" t="s">
        <v>354</v>
      </c>
      <c r="T28" s="19" t="s">
        <v>355</v>
      </c>
      <c r="U28" s="19" t="s">
        <v>356</v>
      </c>
      <c r="AA28" s="19"/>
      <c r="AC28" s="44">
        <f t="shared" si="1"/>
        <v>45663</v>
      </c>
    </row>
    <row r="29" spans="1:29">
      <c r="G29" s="26">
        <v>46167</v>
      </c>
      <c r="H29" s="30" t="s">
        <v>121</v>
      </c>
      <c r="I29" s="28">
        <v>0.3125</v>
      </c>
      <c r="K29" s="27" t="s">
        <v>347</v>
      </c>
      <c r="L29" s="27" t="s">
        <v>348</v>
      </c>
      <c r="N29" s="27"/>
      <c r="O29" s="27"/>
      <c r="S29" s="29" t="s">
        <v>357</v>
      </c>
      <c r="T29" s="19" t="s">
        <v>358</v>
      </c>
      <c r="U29" s="19" t="s">
        <v>359</v>
      </c>
      <c r="AA29" s="19"/>
      <c r="AC29" s="44">
        <f t="shared" si="1"/>
        <v>45677</v>
      </c>
    </row>
    <row r="30" spans="1:29">
      <c r="G30" s="26">
        <v>46192</v>
      </c>
      <c r="H30" s="30" t="s">
        <v>604</v>
      </c>
      <c r="I30" s="28">
        <v>0.3125</v>
      </c>
      <c r="K30" s="27" t="s">
        <v>352</v>
      </c>
      <c r="L30" s="27" t="s">
        <v>353</v>
      </c>
      <c r="N30" s="27"/>
      <c r="O30" s="27"/>
      <c r="S30" s="29" t="s">
        <v>360</v>
      </c>
      <c r="T30" s="19" t="s">
        <v>361</v>
      </c>
      <c r="U30" s="19" t="s">
        <v>362</v>
      </c>
      <c r="AA30" s="19"/>
      <c r="AC30" s="44">
        <f t="shared" si="1"/>
        <v>45691</v>
      </c>
    </row>
    <row r="31" spans="1:29">
      <c r="G31" s="26">
        <v>46206</v>
      </c>
      <c r="H31" s="30" t="s">
        <v>133</v>
      </c>
      <c r="I31" s="28">
        <v>0.3125</v>
      </c>
      <c r="N31" s="27"/>
      <c r="O31" s="27"/>
      <c r="S31" s="29" t="s">
        <v>363</v>
      </c>
      <c r="T31" s="19" t="s">
        <v>364</v>
      </c>
      <c r="U31" s="19" t="s">
        <v>365</v>
      </c>
      <c r="AA31" s="19"/>
      <c r="AC31" s="44">
        <f t="shared" si="1"/>
        <v>45705</v>
      </c>
    </row>
    <row r="32" spans="1:29">
      <c r="G32" s="26">
        <v>46272</v>
      </c>
      <c r="H32" s="30" t="s">
        <v>146</v>
      </c>
      <c r="I32" s="28">
        <v>0.3125</v>
      </c>
      <c r="N32" s="27"/>
      <c r="O32" s="27"/>
      <c r="S32" s="29" t="s">
        <v>366</v>
      </c>
      <c r="T32" s="19" t="s">
        <v>367</v>
      </c>
      <c r="U32" s="19" t="s">
        <v>368</v>
      </c>
      <c r="AA32" s="19"/>
      <c r="AC32" s="44">
        <f t="shared" si="1"/>
        <v>45719</v>
      </c>
    </row>
    <row r="33" spans="7:29">
      <c r="G33" s="26">
        <v>46314</v>
      </c>
      <c r="H33" s="30" t="s">
        <v>159</v>
      </c>
      <c r="I33" s="28">
        <v>0.3125</v>
      </c>
      <c r="N33" s="27"/>
      <c r="O33" s="27"/>
      <c r="S33" s="29" t="s">
        <v>369</v>
      </c>
      <c r="T33" s="19" t="s">
        <v>370</v>
      </c>
      <c r="U33" s="19" t="s">
        <v>371</v>
      </c>
      <c r="AA33" s="19"/>
      <c r="AC33" s="44">
        <f t="shared" si="1"/>
        <v>45733</v>
      </c>
    </row>
    <row r="34" spans="7:29">
      <c r="G34" s="26">
        <v>46337</v>
      </c>
      <c r="H34" s="30" t="s">
        <v>171</v>
      </c>
      <c r="I34" s="28">
        <v>0.3125</v>
      </c>
      <c r="N34" s="27"/>
      <c r="O34" s="27"/>
      <c r="S34" s="29" t="s">
        <v>372</v>
      </c>
      <c r="T34" s="19" t="s">
        <v>373</v>
      </c>
      <c r="U34" s="19" t="s">
        <v>374</v>
      </c>
      <c r="AC34" s="44">
        <f t="shared" si="1"/>
        <v>45747</v>
      </c>
    </row>
    <row r="35" spans="7:29">
      <c r="G35" s="26">
        <v>46352</v>
      </c>
      <c r="H35" s="30" t="s">
        <v>183</v>
      </c>
      <c r="I35" s="28">
        <v>0.3125</v>
      </c>
      <c r="N35" s="27"/>
      <c r="O35" s="27"/>
      <c r="S35" s="29" t="s">
        <v>375</v>
      </c>
      <c r="T35" s="19" t="s">
        <v>376</v>
      </c>
      <c r="U35" s="19" t="s">
        <v>377</v>
      </c>
      <c r="AC35" s="44">
        <f t="shared" si="1"/>
        <v>45761</v>
      </c>
    </row>
    <row r="36" spans="7:29">
      <c r="G36" s="26">
        <v>46381</v>
      </c>
      <c r="H36" s="30" t="s">
        <v>195</v>
      </c>
      <c r="I36" s="28">
        <v>0.3125</v>
      </c>
      <c r="N36" s="27"/>
      <c r="O36" s="27"/>
      <c r="S36" s="29" t="s">
        <v>378</v>
      </c>
      <c r="T36" s="19" t="s">
        <v>379</v>
      </c>
      <c r="U36" s="19" t="s">
        <v>380</v>
      </c>
      <c r="AC36" s="44">
        <f t="shared" si="1"/>
        <v>45775</v>
      </c>
    </row>
    <row r="37" spans="7:29">
      <c r="G37" s="26">
        <v>46388</v>
      </c>
      <c r="H37" s="27" t="s">
        <v>207</v>
      </c>
      <c r="I37" s="28">
        <v>0.3125</v>
      </c>
      <c r="N37" s="27"/>
      <c r="O37" s="27"/>
      <c r="S37" s="29" t="s">
        <v>381</v>
      </c>
      <c r="T37" s="19" t="s">
        <v>382</v>
      </c>
      <c r="U37" s="19" t="s">
        <v>383</v>
      </c>
      <c r="AC37" s="44">
        <f t="shared" si="1"/>
        <v>45789</v>
      </c>
    </row>
    <row r="38" spans="7:29">
      <c r="G38" s="26">
        <v>46405</v>
      </c>
      <c r="H38" s="30" t="s">
        <v>84</v>
      </c>
      <c r="I38" s="28">
        <v>0.3125</v>
      </c>
      <c r="N38" s="27"/>
      <c r="O38" s="27"/>
      <c r="S38" s="29" t="s">
        <v>384</v>
      </c>
      <c r="T38" s="19" t="s">
        <v>385</v>
      </c>
      <c r="U38" s="19" t="s">
        <v>385</v>
      </c>
      <c r="AC38" s="44">
        <f t="shared" si="1"/>
        <v>45803</v>
      </c>
    </row>
    <row r="39" spans="7:29">
      <c r="G39" s="26">
        <v>46433</v>
      </c>
      <c r="H39" s="30" t="s">
        <v>96</v>
      </c>
      <c r="I39" s="28">
        <v>0.3125</v>
      </c>
      <c r="N39" s="27"/>
      <c r="O39" s="27"/>
      <c r="S39" s="29" t="s">
        <v>386</v>
      </c>
      <c r="T39" s="19" t="s">
        <v>387</v>
      </c>
      <c r="U39" s="19" t="s">
        <v>388</v>
      </c>
      <c r="AC39" s="44">
        <f t="shared" si="1"/>
        <v>45817</v>
      </c>
    </row>
    <row r="40" spans="7:29">
      <c r="G40" s="26">
        <v>46475</v>
      </c>
      <c r="H40" s="30" t="s">
        <v>108</v>
      </c>
      <c r="I40" s="28">
        <v>0.3125</v>
      </c>
      <c r="N40" s="27"/>
      <c r="O40" s="27"/>
      <c r="S40" s="29" t="s">
        <v>389</v>
      </c>
      <c r="T40" s="19" t="s">
        <v>390</v>
      </c>
      <c r="U40" s="19" t="s">
        <v>391</v>
      </c>
      <c r="AC40" s="44">
        <f t="shared" si="1"/>
        <v>45831</v>
      </c>
    </row>
    <row r="41" spans="7:29">
      <c r="G41" s="26">
        <v>46538</v>
      </c>
      <c r="H41" s="30" t="s">
        <v>121</v>
      </c>
      <c r="I41" s="28">
        <v>0.3125</v>
      </c>
      <c r="N41" s="27"/>
      <c r="O41" s="27"/>
      <c r="S41" s="29" t="s">
        <v>392</v>
      </c>
      <c r="T41" s="19" t="s">
        <v>393</v>
      </c>
      <c r="U41" s="19" t="s">
        <v>394</v>
      </c>
      <c r="AC41" s="44">
        <f t="shared" si="1"/>
        <v>45845</v>
      </c>
    </row>
    <row r="42" spans="7:29">
      <c r="G42" s="26">
        <v>46556</v>
      </c>
      <c r="H42" s="30" t="s">
        <v>604</v>
      </c>
      <c r="I42" s="28">
        <v>0.3125</v>
      </c>
      <c r="N42" s="27"/>
      <c r="O42" s="27"/>
      <c r="S42" s="29" t="s">
        <v>395</v>
      </c>
      <c r="T42" s="19" t="s">
        <v>396</v>
      </c>
      <c r="U42" s="19" t="s">
        <v>397</v>
      </c>
      <c r="AC42" s="44">
        <f t="shared" si="1"/>
        <v>45859</v>
      </c>
    </row>
    <row r="43" spans="7:29">
      <c r="G43" s="26">
        <v>46573</v>
      </c>
      <c r="H43" s="30" t="s">
        <v>133</v>
      </c>
      <c r="I43" s="28">
        <v>0.3125</v>
      </c>
      <c r="N43" s="27"/>
      <c r="O43" s="27"/>
      <c r="S43" s="29" t="s">
        <v>398</v>
      </c>
      <c r="T43" s="19" t="s">
        <v>399</v>
      </c>
      <c r="U43" s="19" t="s">
        <v>400</v>
      </c>
      <c r="AC43" s="44">
        <f t="shared" si="1"/>
        <v>45873</v>
      </c>
    </row>
    <row r="44" spans="7:29">
      <c r="G44" s="26">
        <v>46636</v>
      </c>
      <c r="H44" s="30" t="s">
        <v>146</v>
      </c>
      <c r="I44" s="28">
        <v>0.3125</v>
      </c>
      <c r="N44" s="27"/>
      <c r="O44" s="27"/>
      <c r="S44" s="29" t="s">
        <v>401</v>
      </c>
      <c r="T44" s="19" t="s">
        <v>402</v>
      </c>
      <c r="U44" s="19" t="s">
        <v>403</v>
      </c>
      <c r="AC44" s="44">
        <f t="shared" si="1"/>
        <v>45887</v>
      </c>
    </row>
    <row r="45" spans="7:29">
      <c r="G45" s="26">
        <v>46678</v>
      </c>
      <c r="H45" s="30" t="s">
        <v>159</v>
      </c>
      <c r="I45" s="28">
        <v>0.3125</v>
      </c>
      <c r="N45" s="27"/>
      <c r="O45" s="27"/>
      <c r="S45" s="29" t="s">
        <v>404</v>
      </c>
      <c r="T45" s="19" t="s">
        <v>405</v>
      </c>
      <c r="U45" s="19" t="s">
        <v>406</v>
      </c>
      <c r="AC45" s="44">
        <f t="shared" si="1"/>
        <v>45901</v>
      </c>
    </row>
    <row r="46" spans="7:29">
      <c r="G46" s="26">
        <v>46702</v>
      </c>
      <c r="H46" s="30" t="s">
        <v>171</v>
      </c>
      <c r="I46" s="28">
        <v>0.3125</v>
      </c>
      <c r="N46" s="27"/>
      <c r="O46" s="27"/>
      <c r="S46" s="29" t="s">
        <v>407</v>
      </c>
      <c r="T46" s="19" t="s">
        <v>408</v>
      </c>
      <c r="U46" s="19" t="s">
        <v>408</v>
      </c>
      <c r="AC46" s="44">
        <f t="shared" si="1"/>
        <v>45915</v>
      </c>
    </row>
    <row r="47" spans="7:29">
      <c r="G47" s="26">
        <v>46716</v>
      </c>
      <c r="H47" s="30" t="s">
        <v>183</v>
      </c>
      <c r="I47" s="28">
        <v>0.3125</v>
      </c>
      <c r="N47" s="27"/>
      <c r="O47" s="27"/>
      <c r="S47" s="29" t="s">
        <v>409</v>
      </c>
      <c r="T47" s="19" t="s">
        <v>410</v>
      </c>
      <c r="U47" s="19" t="s">
        <v>410</v>
      </c>
      <c r="AC47" s="44">
        <f t="shared" si="1"/>
        <v>45929</v>
      </c>
    </row>
    <row r="48" spans="7:29">
      <c r="G48" s="26">
        <v>46745</v>
      </c>
      <c r="H48" s="30" t="s">
        <v>195</v>
      </c>
      <c r="I48" s="28">
        <v>0.3125</v>
      </c>
      <c r="N48" s="27"/>
      <c r="O48" s="27"/>
      <c r="S48" s="29" t="s">
        <v>411</v>
      </c>
      <c r="T48" s="19" t="s">
        <v>412</v>
      </c>
      <c r="U48" s="19" t="s">
        <v>412</v>
      </c>
      <c r="AC48" s="44">
        <f t="shared" si="1"/>
        <v>45943</v>
      </c>
    </row>
    <row r="49" spans="7:29">
      <c r="G49" s="26">
        <v>46752</v>
      </c>
      <c r="H49" s="27" t="s">
        <v>207</v>
      </c>
      <c r="I49" s="28">
        <v>0.3125</v>
      </c>
      <c r="N49" s="27"/>
      <c r="O49" s="27"/>
      <c r="S49" s="29" t="s">
        <v>413</v>
      </c>
      <c r="T49" s="19" t="s">
        <v>414</v>
      </c>
      <c r="U49" s="19" t="s">
        <v>415</v>
      </c>
      <c r="AC49" s="44">
        <f t="shared" si="1"/>
        <v>45957</v>
      </c>
    </row>
    <row r="50" spans="7:29">
      <c r="G50" s="26">
        <v>46769</v>
      </c>
      <c r="H50" s="30" t="s">
        <v>84</v>
      </c>
      <c r="I50" s="28">
        <v>0.3125</v>
      </c>
      <c r="N50" s="27"/>
      <c r="O50" s="27"/>
      <c r="S50" s="29" t="s">
        <v>416</v>
      </c>
      <c r="T50" s="19" t="s">
        <v>417</v>
      </c>
      <c r="U50" s="19" t="s">
        <v>418</v>
      </c>
      <c r="AC50" s="44">
        <f t="shared" si="1"/>
        <v>45971</v>
      </c>
    </row>
    <row r="51" spans="7:29">
      <c r="G51" s="26">
        <v>46804</v>
      </c>
      <c r="H51" s="30" t="s">
        <v>96</v>
      </c>
      <c r="I51" s="28">
        <v>0.3125</v>
      </c>
      <c r="N51" s="27"/>
      <c r="O51" s="27"/>
      <c r="S51" s="29" t="s">
        <v>419</v>
      </c>
      <c r="T51" s="19" t="s">
        <v>420</v>
      </c>
      <c r="U51" s="19" t="s">
        <v>421</v>
      </c>
      <c r="AC51" s="44">
        <f t="shared" si="1"/>
        <v>45985</v>
      </c>
    </row>
    <row r="52" spans="7:29">
      <c r="G52" s="26">
        <v>46839</v>
      </c>
      <c r="H52" s="30" t="s">
        <v>108</v>
      </c>
      <c r="I52" s="28">
        <v>0.3125</v>
      </c>
      <c r="N52" s="27"/>
      <c r="O52" s="27"/>
      <c r="S52" s="29" t="s">
        <v>422</v>
      </c>
      <c r="T52" s="19" t="s">
        <v>423</v>
      </c>
      <c r="U52" s="19" t="s">
        <v>424</v>
      </c>
      <c r="AC52" s="44">
        <f t="shared" si="1"/>
        <v>45999</v>
      </c>
    </row>
    <row r="53" spans="7:29">
      <c r="G53" s="26">
        <v>46902</v>
      </c>
      <c r="H53" s="30" t="s">
        <v>121</v>
      </c>
      <c r="I53" s="28">
        <v>0.3125</v>
      </c>
      <c r="N53" s="27"/>
      <c r="O53" s="27"/>
      <c r="S53" s="29" t="s">
        <v>425</v>
      </c>
      <c r="T53" s="19" t="s">
        <v>426</v>
      </c>
      <c r="U53" s="19" t="s">
        <v>427</v>
      </c>
      <c r="AC53" s="44">
        <f t="shared" si="1"/>
        <v>46013</v>
      </c>
    </row>
    <row r="54" spans="7:29">
      <c r="G54" s="26">
        <v>46923</v>
      </c>
      <c r="H54" s="30" t="s">
        <v>604</v>
      </c>
      <c r="I54" s="28">
        <v>0.3125</v>
      </c>
      <c r="N54" s="27"/>
      <c r="O54" s="27"/>
      <c r="S54" s="29" t="s">
        <v>428</v>
      </c>
      <c r="T54" s="19" t="s">
        <v>429</v>
      </c>
      <c r="U54" s="19" t="s">
        <v>430</v>
      </c>
      <c r="AC54" s="44">
        <f t="shared" si="1"/>
        <v>46027</v>
      </c>
    </row>
    <row r="55" spans="7:29">
      <c r="G55" s="26">
        <v>46938</v>
      </c>
      <c r="H55" s="30" t="s">
        <v>133</v>
      </c>
      <c r="I55" s="28">
        <v>0.3125</v>
      </c>
      <c r="N55" s="27"/>
      <c r="O55" s="27"/>
      <c r="S55" s="29" t="s">
        <v>431</v>
      </c>
      <c r="T55" s="19" t="s">
        <v>432</v>
      </c>
      <c r="U55" s="19" t="s">
        <v>433</v>
      </c>
      <c r="AC55" s="44">
        <f t="shared" si="1"/>
        <v>46041</v>
      </c>
    </row>
    <row r="56" spans="7:29">
      <c r="G56" s="26">
        <v>47000</v>
      </c>
      <c r="H56" s="30" t="s">
        <v>146</v>
      </c>
      <c r="I56" s="28">
        <v>0.3125</v>
      </c>
      <c r="N56" s="27"/>
      <c r="O56" s="27"/>
      <c r="S56" s="29" t="s">
        <v>434</v>
      </c>
      <c r="T56" s="19" t="s">
        <v>435</v>
      </c>
      <c r="U56" s="19" t="s">
        <v>436</v>
      </c>
      <c r="AC56" s="44">
        <f t="shared" si="1"/>
        <v>46055</v>
      </c>
    </row>
    <row r="57" spans="7:29">
      <c r="G57" s="26">
        <v>47044</v>
      </c>
      <c r="H57" s="30" t="s">
        <v>159</v>
      </c>
      <c r="I57" s="28">
        <v>0.3125</v>
      </c>
      <c r="N57" s="27"/>
      <c r="O57" s="27"/>
      <c r="S57" s="29" t="s">
        <v>437</v>
      </c>
      <c r="T57" s="19" t="s">
        <v>438</v>
      </c>
      <c r="U57" s="19" t="s">
        <v>439</v>
      </c>
      <c r="AC57" s="44">
        <f t="shared" si="1"/>
        <v>46069</v>
      </c>
    </row>
    <row r="58" spans="7:29">
      <c r="G58" s="26">
        <v>47067</v>
      </c>
      <c r="H58" s="30" t="s">
        <v>171</v>
      </c>
      <c r="I58" s="28">
        <v>0.3125</v>
      </c>
      <c r="N58" s="27"/>
      <c r="O58" s="27"/>
      <c r="S58" s="29" t="s">
        <v>440</v>
      </c>
      <c r="T58" s="19" t="s">
        <v>441</v>
      </c>
      <c r="U58" s="19" t="s">
        <v>442</v>
      </c>
      <c r="AC58" s="44">
        <f t="shared" si="1"/>
        <v>46083</v>
      </c>
    </row>
    <row r="59" spans="7:29">
      <c r="G59" s="26">
        <v>47080</v>
      </c>
      <c r="H59" s="30" t="s">
        <v>183</v>
      </c>
      <c r="I59" s="28">
        <v>0.3125</v>
      </c>
      <c r="N59" s="27"/>
      <c r="O59" s="27"/>
      <c r="S59" s="29" t="s">
        <v>443</v>
      </c>
      <c r="T59" s="19" t="s">
        <v>444</v>
      </c>
      <c r="U59" s="19" t="s">
        <v>445</v>
      </c>
      <c r="AC59" s="44">
        <f t="shared" si="1"/>
        <v>46097</v>
      </c>
    </row>
    <row r="60" spans="7:29">
      <c r="G60" s="26">
        <v>47112</v>
      </c>
      <c r="H60" s="30" t="s">
        <v>195</v>
      </c>
      <c r="I60" s="28">
        <v>0.3125</v>
      </c>
      <c r="N60" s="27"/>
      <c r="O60" s="27"/>
      <c r="S60" s="29" t="s">
        <v>446</v>
      </c>
      <c r="T60" s="19" t="s">
        <v>447</v>
      </c>
      <c r="U60" s="19" t="s">
        <v>448</v>
      </c>
      <c r="AC60" s="44">
        <f t="shared" si="1"/>
        <v>46111</v>
      </c>
    </row>
    <row r="61" spans="7:29">
      <c r="G61" s="26">
        <v>47119</v>
      </c>
      <c r="H61" s="27" t="s">
        <v>207</v>
      </c>
      <c r="I61" s="28">
        <v>0.3125</v>
      </c>
      <c r="N61" s="27"/>
      <c r="O61" s="27"/>
      <c r="S61" s="29" t="s">
        <v>449</v>
      </c>
      <c r="T61" s="19" t="s">
        <v>450</v>
      </c>
      <c r="U61" s="19" t="s">
        <v>450</v>
      </c>
      <c r="AC61" s="44">
        <f t="shared" si="1"/>
        <v>46125</v>
      </c>
    </row>
    <row r="62" spans="7:29">
      <c r="G62" s="26">
        <v>47133</v>
      </c>
      <c r="H62" s="30" t="s">
        <v>84</v>
      </c>
      <c r="I62" s="28">
        <v>0.3125</v>
      </c>
      <c r="N62" s="27"/>
      <c r="O62" s="27"/>
      <c r="S62" s="29" t="s">
        <v>451</v>
      </c>
      <c r="T62" s="19" t="s">
        <v>452</v>
      </c>
      <c r="U62" s="19" t="s">
        <v>452</v>
      </c>
      <c r="AC62" s="44">
        <f t="shared" si="1"/>
        <v>46139</v>
      </c>
    </row>
    <row r="63" spans="7:29">
      <c r="G63" s="26">
        <v>47168</v>
      </c>
      <c r="H63" s="30" t="s">
        <v>96</v>
      </c>
      <c r="I63" s="28">
        <v>0.3125</v>
      </c>
      <c r="N63" s="27"/>
      <c r="O63" s="27"/>
      <c r="S63" s="29" t="s">
        <v>453</v>
      </c>
      <c r="T63" s="19" t="s">
        <v>454</v>
      </c>
      <c r="U63" s="19" t="s">
        <v>455</v>
      </c>
      <c r="AC63" s="44">
        <f t="shared" si="1"/>
        <v>46153</v>
      </c>
    </row>
    <row r="64" spans="7:29">
      <c r="G64" s="26">
        <v>47203</v>
      </c>
      <c r="H64" s="30" t="s">
        <v>108</v>
      </c>
      <c r="I64" s="28">
        <v>0.3125</v>
      </c>
      <c r="N64" s="27"/>
      <c r="O64" s="27"/>
      <c r="S64" s="29" t="s">
        <v>456</v>
      </c>
      <c r="T64" s="19" t="s">
        <v>457</v>
      </c>
      <c r="U64" s="19" t="s">
        <v>458</v>
      </c>
      <c r="AC64" s="44">
        <f t="shared" si="1"/>
        <v>46167</v>
      </c>
    </row>
    <row r="65" spans="7:29">
      <c r="G65" s="26">
        <v>47266</v>
      </c>
      <c r="H65" s="30" t="s">
        <v>121</v>
      </c>
      <c r="I65" s="28">
        <v>0.3125</v>
      </c>
      <c r="N65" s="27"/>
      <c r="O65" s="27"/>
      <c r="S65" s="29" t="s">
        <v>459</v>
      </c>
      <c r="T65" s="19" t="s">
        <v>460</v>
      </c>
      <c r="U65" s="19" t="s">
        <v>461</v>
      </c>
      <c r="AC65" s="44">
        <f t="shared" si="1"/>
        <v>46181</v>
      </c>
    </row>
    <row r="66" spans="7:29">
      <c r="G66" s="26">
        <v>47288</v>
      </c>
      <c r="H66" s="30" t="s">
        <v>604</v>
      </c>
      <c r="I66" s="28">
        <v>0.3125</v>
      </c>
      <c r="N66" s="27"/>
      <c r="O66" s="27"/>
      <c r="S66" s="29" t="s">
        <v>462</v>
      </c>
      <c r="T66" s="19" t="s">
        <v>463</v>
      </c>
      <c r="U66" s="19" t="s">
        <v>464</v>
      </c>
      <c r="AC66" s="44">
        <f t="shared" si="1"/>
        <v>46195</v>
      </c>
    </row>
    <row r="67" spans="7:29">
      <c r="G67" s="26">
        <v>47303</v>
      </c>
      <c r="H67" s="30" t="s">
        <v>133</v>
      </c>
      <c r="I67" s="28">
        <v>0.3125</v>
      </c>
      <c r="N67" s="27"/>
      <c r="O67" s="27"/>
      <c r="S67" s="29" t="s">
        <v>465</v>
      </c>
      <c r="T67" s="19" t="s">
        <v>466</v>
      </c>
      <c r="U67" s="19" t="s">
        <v>467</v>
      </c>
      <c r="AC67" s="44">
        <f t="shared" si="1"/>
        <v>46209</v>
      </c>
    </row>
    <row r="68" spans="7:29">
      <c r="G68" s="26">
        <v>47364</v>
      </c>
      <c r="H68" s="30" t="s">
        <v>146</v>
      </c>
      <c r="I68" s="28">
        <v>0.3125</v>
      </c>
      <c r="N68" s="27"/>
      <c r="O68" s="27"/>
      <c r="S68" s="29" t="s">
        <v>468</v>
      </c>
      <c r="T68" s="19" t="s">
        <v>469</v>
      </c>
      <c r="U68" s="19" t="s">
        <v>470</v>
      </c>
      <c r="AC68" s="44">
        <f t="shared" si="1"/>
        <v>46223</v>
      </c>
    </row>
    <row r="69" spans="7:29">
      <c r="G69" s="26">
        <v>47409</v>
      </c>
      <c r="H69" s="30" t="s">
        <v>159</v>
      </c>
      <c r="I69" s="28">
        <v>0.3125</v>
      </c>
      <c r="N69" s="27"/>
      <c r="O69" s="27"/>
      <c r="S69" s="29" t="s">
        <v>471</v>
      </c>
      <c r="T69" s="19" t="s">
        <v>472</v>
      </c>
      <c r="U69" s="19" t="s">
        <v>473</v>
      </c>
      <c r="AC69" s="44">
        <f t="shared" si="1"/>
        <v>46237</v>
      </c>
    </row>
    <row r="70" spans="7:29">
      <c r="G70" s="26">
        <v>47434</v>
      </c>
      <c r="H70" s="30" t="s">
        <v>171</v>
      </c>
      <c r="I70" s="28">
        <v>0.3125</v>
      </c>
      <c r="N70" s="27"/>
      <c r="O70" s="27"/>
      <c r="S70" s="29" t="s">
        <v>474</v>
      </c>
      <c r="T70" s="19" t="s">
        <v>475</v>
      </c>
      <c r="U70" s="19" t="s">
        <v>476</v>
      </c>
      <c r="AC70" s="44">
        <f t="shared" si="1"/>
        <v>46251</v>
      </c>
    </row>
    <row r="71" spans="7:29">
      <c r="G71" s="26">
        <v>47444</v>
      </c>
      <c r="H71" s="30" t="s">
        <v>183</v>
      </c>
      <c r="I71" s="28">
        <v>0.3125</v>
      </c>
      <c r="N71" s="27"/>
      <c r="O71" s="27"/>
      <c r="S71" s="29" t="s">
        <v>477</v>
      </c>
      <c r="T71" s="19" t="s">
        <v>478</v>
      </c>
      <c r="U71" s="19" t="s">
        <v>479</v>
      </c>
      <c r="AC71" s="44">
        <f t="shared" si="1"/>
        <v>46265</v>
      </c>
    </row>
    <row r="72" spans="7:29">
      <c r="G72" s="26">
        <v>47477</v>
      </c>
      <c r="H72" s="30" t="s">
        <v>195</v>
      </c>
      <c r="I72" s="28">
        <v>0.3125</v>
      </c>
      <c r="N72" s="27"/>
      <c r="O72" s="27"/>
      <c r="S72" s="29" t="s">
        <v>480</v>
      </c>
      <c r="T72" s="19" t="s">
        <v>481</v>
      </c>
      <c r="U72" s="19" t="s">
        <v>482</v>
      </c>
      <c r="AC72" s="44">
        <f t="shared" si="1"/>
        <v>46279</v>
      </c>
    </row>
    <row r="73" spans="7:29">
      <c r="G73" s="26">
        <v>47484</v>
      </c>
      <c r="H73" s="27" t="s">
        <v>207</v>
      </c>
      <c r="I73" s="28">
        <v>0.3125</v>
      </c>
      <c r="N73" s="27"/>
      <c r="O73" s="27"/>
      <c r="S73" s="29" t="s">
        <v>483</v>
      </c>
      <c r="T73" s="19" t="s">
        <v>484</v>
      </c>
      <c r="U73" s="19" t="s">
        <v>485</v>
      </c>
      <c r="AC73" s="44">
        <f t="shared" si="1"/>
        <v>46293</v>
      </c>
    </row>
    <row r="74" spans="7:29">
      <c r="G74" s="26">
        <v>47504</v>
      </c>
      <c r="H74" s="30" t="s">
        <v>84</v>
      </c>
      <c r="I74" s="28">
        <v>0.3125</v>
      </c>
      <c r="N74" s="27"/>
      <c r="O74" s="27"/>
      <c r="S74" s="29" t="s">
        <v>486</v>
      </c>
      <c r="T74" s="19" t="s">
        <v>487</v>
      </c>
      <c r="U74" s="19" t="s">
        <v>488</v>
      </c>
      <c r="AC74" s="44">
        <f t="shared" si="1"/>
        <v>46307</v>
      </c>
    </row>
    <row r="75" spans="7:29">
      <c r="G75" s="26">
        <v>47532</v>
      </c>
      <c r="H75" s="30" t="s">
        <v>96</v>
      </c>
      <c r="I75" s="28">
        <v>0.3125</v>
      </c>
      <c r="N75" s="27"/>
      <c r="O75" s="27"/>
      <c r="S75" s="29" t="s">
        <v>489</v>
      </c>
      <c r="T75" s="19" t="s">
        <v>490</v>
      </c>
      <c r="U75" s="19" t="s">
        <v>491</v>
      </c>
      <c r="AC75" s="44">
        <f t="shared" si="1"/>
        <v>46321</v>
      </c>
    </row>
    <row r="76" spans="7:29">
      <c r="G76" s="26">
        <v>47567</v>
      </c>
      <c r="H76" s="30" t="s">
        <v>108</v>
      </c>
      <c r="I76" s="28">
        <v>0.3125</v>
      </c>
      <c r="N76" s="27"/>
      <c r="O76" s="27"/>
      <c r="S76" s="29" t="s">
        <v>492</v>
      </c>
      <c r="T76" s="19" t="s">
        <v>493</v>
      </c>
      <c r="U76" s="19" t="s">
        <v>494</v>
      </c>
      <c r="AC76" s="44">
        <f t="shared" si="1"/>
        <v>46335</v>
      </c>
    </row>
    <row r="77" spans="7:29">
      <c r="G77" s="26">
        <v>47630</v>
      </c>
      <c r="H77" s="30" t="s">
        <v>121</v>
      </c>
      <c r="I77" s="28">
        <v>0.3125</v>
      </c>
      <c r="N77" s="27"/>
      <c r="O77" s="27"/>
      <c r="S77" s="29" t="s">
        <v>495</v>
      </c>
      <c r="T77" s="19" t="s">
        <v>496</v>
      </c>
      <c r="U77" s="19" t="s">
        <v>497</v>
      </c>
      <c r="AC77" s="44">
        <f t="shared" si="1"/>
        <v>46349</v>
      </c>
    </row>
    <row r="78" spans="7:29">
      <c r="G78" s="26">
        <v>47653</v>
      </c>
      <c r="H78" s="30" t="s">
        <v>604</v>
      </c>
      <c r="I78" s="28">
        <v>0.3125</v>
      </c>
      <c r="N78" s="27"/>
      <c r="O78" s="27"/>
      <c r="S78" s="29" t="s">
        <v>498</v>
      </c>
      <c r="T78" s="19" t="s">
        <v>499</v>
      </c>
      <c r="U78" s="19" t="s">
        <v>500</v>
      </c>
      <c r="AC78" s="44">
        <f t="shared" si="1"/>
        <v>46363</v>
      </c>
    </row>
    <row r="79" spans="7:29">
      <c r="G79" s="26">
        <v>47668</v>
      </c>
      <c r="H79" s="30" t="s">
        <v>133</v>
      </c>
      <c r="I79" s="28">
        <v>0.3125</v>
      </c>
      <c r="N79" s="27"/>
      <c r="O79" s="27"/>
      <c r="S79" s="29" t="s">
        <v>501</v>
      </c>
      <c r="T79" s="19" t="s">
        <v>502</v>
      </c>
      <c r="U79" s="19" t="s">
        <v>503</v>
      </c>
      <c r="AC79" s="44">
        <f t="shared" si="1"/>
        <v>46377</v>
      </c>
    </row>
    <row r="80" spans="7:29">
      <c r="G80" s="26">
        <v>47728</v>
      </c>
      <c r="H80" s="30" t="s">
        <v>146</v>
      </c>
      <c r="I80" s="28">
        <v>0.3125</v>
      </c>
      <c r="N80" s="27"/>
      <c r="O80" s="27"/>
      <c r="S80" s="29" t="s">
        <v>504</v>
      </c>
      <c r="T80" s="19" t="s">
        <v>505</v>
      </c>
      <c r="U80" s="19" t="s">
        <v>506</v>
      </c>
      <c r="AC80" s="44">
        <f t="shared" si="1"/>
        <v>46391</v>
      </c>
    </row>
    <row r="81" spans="7:29">
      <c r="G81" s="26">
        <v>47774</v>
      </c>
      <c r="H81" s="30" t="s">
        <v>159</v>
      </c>
      <c r="I81" s="28">
        <v>0.3125</v>
      </c>
      <c r="N81" s="27"/>
      <c r="O81" s="27"/>
      <c r="S81" s="29" t="s">
        <v>595</v>
      </c>
      <c r="T81" s="165" t="s">
        <v>596</v>
      </c>
      <c r="U81" s="19" t="s">
        <v>597</v>
      </c>
      <c r="AC81" s="44">
        <f t="shared" si="1"/>
        <v>46405</v>
      </c>
    </row>
    <row r="82" spans="7:29">
      <c r="G82" s="26">
        <v>47798</v>
      </c>
      <c r="H82" s="30" t="s">
        <v>171</v>
      </c>
      <c r="I82" s="28">
        <v>0.3125</v>
      </c>
      <c r="N82" s="27"/>
      <c r="O82" s="27"/>
      <c r="S82" s="29" t="s">
        <v>507</v>
      </c>
      <c r="T82" s="19" t="s">
        <v>508</v>
      </c>
      <c r="U82" s="19" t="s">
        <v>509</v>
      </c>
      <c r="AC82" s="44">
        <f t="shared" si="1"/>
        <v>46419</v>
      </c>
    </row>
    <row r="83" spans="7:29">
      <c r="G83" s="26">
        <v>47815</v>
      </c>
      <c r="H83" s="30" t="s">
        <v>183</v>
      </c>
      <c r="I83" s="28">
        <v>0.3125</v>
      </c>
      <c r="N83" s="27"/>
      <c r="O83" s="27"/>
      <c r="S83" s="29" t="s">
        <v>510</v>
      </c>
      <c r="T83" s="19" t="s">
        <v>511</v>
      </c>
      <c r="U83" s="19" t="s">
        <v>512</v>
      </c>
      <c r="AC83" s="44">
        <f t="shared" si="1"/>
        <v>46433</v>
      </c>
    </row>
    <row r="84" spans="7:29">
      <c r="G84" s="26">
        <v>47842</v>
      </c>
      <c r="H84" s="30" t="s">
        <v>195</v>
      </c>
      <c r="I84" s="28">
        <v>0.3125</v>
      </c>
      <c r="N84" s="27"/>
      <c r="O84" s="27"/>
      <c r="S84" s="29" t="s">
        <v>513</v>
      </c>
      <c r="T84" s="19" t="s">
        <v>514</v>
      </c>
      <c r="U84" s="19" t="s">
        <v>515</v>
      </c>
      <c r="AC84" s="44">
        <f t="shared" si="1"/>
        <v>46447</v>
      </c>
    </row>
    <row r="85" spans="7:29">
      <c r="G85" s="26">
        <v>47849</v>
      </c>
      <c r="H85" s="27" t="s">
        <v>207</v>
      </c>
      <c r="I85" s="28">
        <v>0.3125</v>
      </c>
      <c r="N85" s="27"/>
      <c r="O85" s="27"/>
      <c r="S85" s="29" t="s">
        <v>598</v>
      </c>
      <c r="T85" s="19" t="s">
        <v>599</v>
      </c>
      <c r="U85" s="19" t="s">
        <v>600</v>
      </c>
      <c r="AC85" s="44">
        <f t="shared" si="1"/>
        <v>46461</v>
      </c>
    </row>
    <row r="86" spans="7:29">
      <c r="G86" s="26">
        <v>47868</v>
      </c>
      <c r="H86" s="30" t="s">
        <v>84</v>
      </c>
      <c r="I86" s="28">
        <v>0.3125</v>
      </c>
      <c r="N86" s="27"/>
      <c r="O86" s="27"/>
      <c r="S86" s="29" t="s">
        <v>516</v>
      </c>
      <c r="T86" s="19" t="s">
        <v>517</v>
      </c>
      <c r="U86" s="19" t="s">
        <v>518</v>
      </c>
      <c r="AC86" s="44">
        <f t="shared" si="1"/>
        <v>46475</v>
      </c>
    </row>
    <row r="87" spans="7:29">
      <c r="G87" s="26">
        <v>47896</v>
      </c>
      <c r="H87" s="30" t="s">
        <v>96</v>
      </c>
      <c r="I87" s="28">
        <v>0.3125</v>
      </c>
      <c r="N87" s="27"/>
      <c r="O87" s="27"/>
      <c r="S87" s="29" t="s">
        <v>519</v>
      </c>
      <c r="T87" s="19" t="s">
        <v>520</v>
      </c>
      <c r="U87" s="19" t="s">
        <v>521</v>
      </c>
      <c r="AC87" s="44">
        <f t="shared" si="1"/>
        <v>46489</v>
      </c>
    </row>
    <row r="88" spans="7:29">
      <c r="G88" s="26">
        <v>47938</v>
      </c>
      <c r="H88" s="30" t="s">
        <v>108</v>
      </c>
      <c r="I88" s="28">
        <v>0.3125</v>
      </c>
      <c r="N88" s="27"/>
      <c r="O88" s="27"/>
      <c r="S88" s="29" t="s">
        <v>522</v>
      </c>
      <c r="T88" s="19" t="s">
        <v>523</v>
      </c>
      <c r="U88" s="19" t="s">
        <v>524</v>
      </c>
      <c r="AC88" s="44">
        <f t="shared" si="1"/>
        <v>46503</v>
      </c>
    </row>
    <row r="89" spans="7:29">
      <c r="G89" s="26">
        <v>47994</v>
      </c>
      <c r="H89" s="30" t="s">
        <v>121</v>
      </c>
      <c r="I89" s="28">
        <v>0.3125</v>
      </c>
      <c r="N89" s="27"/>
      <c r="O89" s="27"/>
      <c r="S89" s="29" t="s">
        <v>525</v>
      </c>
      <c r="T89" s="19" t="s">
        <v>526</v>
      </c>
      <c r="U89" s="19" t="s">
        <v>527</v>
      </c>
      <c r="AC89" s="44">
        <f t="shared" si="1"/>
        <v>46517</v>
      </c>
    </row>
    <row r="90" spans="7:29">
      <c r="G90" s="26">
        <v>48018</v>
      </c>
      <c r="H90" s="30" t="s">
        <v>604</v>
      </c>
      <c r="I90" s="28">
        <v>0.3125</v>
      </c>
      <c r="N90" s="27"/>
      <c r="O90" s="27"/>
      <c r="S90" s="29" t="s">
        <v>601</v>
      </c>
      <c r="T90" s="19" t="s">
        <v>602</v>
      </c>
      <c r="U90" s="19" t="s">
        <v>603</v>
      </c>
      <c r="AC90" s="44">
        <f t="shared" si="1"/>
        <v>46531</v>
      </c>
    </row>
    <row r="91" spans="7:29">
      <c r="G91" s="26">
        <v>48033</v>
      </c>
      <c r="H91" s="30" t="s">
        <v>133</v>
      </c>
      <c r="I91" s="28">
        <v>0.3125</v>
      </c>
      <c r="N91" s="27"/>
      <c r="O91" s="27"/>
      <c r="S91" s="29" t="s">
        <v>528</v>
      </c>
      <c r="T91" s="19" t="s">
        <v>529</v>
      </c>
      <c r="U91" s="19" t="s">
        <v>530</v>
      </c>
      <c r="AC91" s="44">
        <f t="shared" ref="AC91:AC154" si="2">AC90+14</f>
        <v>46545</v>
      </c>
    </row>
    <row r="92" spans="7:29">
      <c r="G92" s="26">
        <v>48092</v>
      </c>
      <c r="H92" s="30" t="s">
        <v>146</v>
      </c>
      <c r="I92" s="28">
        <v>0.3125</v>
      </c>
      <c r="N92" s="27"/>
      <c r="O92" s="27"/>
      <c r="S92" s="31" t="s">
        <v>102</v>
      </c>
      <c r="T92" s="19" t="s">
        <v>103</v>
      </c>
      <c r="U92" s="19" t="s">
        <v>103</v>
      </c>
      <c r="AC92" s="44">
        <f t="shared" si="2"/>
        <v>46559</v>
      </c>
    </row>
    <row r="93" spans="7:29">
      <c r="G93" s="26">
        <v>48138</v>
      </c>
      <c r="H93" s="30" t="s">
        <v>159</v>
      </c>
      <c r="I93" s="28">
        <v>0.3125</v>
      </c>
      <c r="N93" s="27"/>
      <c r="O93" s="27"/>
      <c r="S93" s="29" t="s">
        <v>531</v>
      </c>
      <c r="T93" s="19" t="s">
        <v>532</v>
      </c>
      <c r="U93" s="19" t="s">
        <v>533</v>
      </c>
      <c r="AC93" s="44">
        <f t="shared" si="2"/>
        <v>46573</v>
      </c>
    </row>
    <row r="94" spans="7:29">
      <c r="G94" s="26">
        <v>48163</v>
      </c>
      <c r="H94" s="30" t="s">
        <v>171</v>
      </c>
      <c r="I94" s="28">
        <v>0.3125</v>
      </c>
      <c r="N94" s="27"/>
      <c r="O94" s="27"/>
      <c r="S94" s="29" t="s">
        <v>534</v>
      </c>
      <c r="T94" s="19" t="s">
        <v>535</v>
      </c>
      <c r="U94" s="19" t="s">
        <v>536</v>
      </c>
      <c r="AC94" s="44">
        <f t="shared" si="2"/>
        <v>46587</v>
      </c>
    </row>
    <row r="95" spans="7:29">
      <c r="G95" s="26">
        <v>48179</v>
      </c>
      <c r="H95" s="30" t="s">
        <v>183</v>
      </c>
      <c r="I95" s="28">
        <v>0.3125</v>
      </c>
      <c r="N95" s="27"/>
      <c r="O95" s="27"/>
      <c r="S95" s="29" t="s">
        <v>537</v>
      </c>
      <c r="T95" s="19" t="s">
        <v>538</v>
      </c>
      <c r="U95" s="19" t="s">
        <v>539</v>
      </c>
      <c r="AC95" s="44">
        <f t="shared" si="2"/>
        <v>46601</v>
      </c>
    </row>
    <row r="96" spans="7:29">
      <c r="G96" s="26">
        <v>48207</v>
      </c>
      <c r="H96" s="30" t="s">
        <v>195</v>
      </c>
      <c r="I96" s="28">
        <v>0.3125</v>
      </c>
      <c r="N96" s="27"/>
      <c r="O96" s="27"/>
      <c r="S96" s="29" t="s">
        <v>30</v>
      </c>
      <c r="T96" s="19" t="s">
        <v>330</v>
      </c>
      <c r="U96" s="19" t="s">
        <v>331</v>
      </c>
      <c r="AC96" s="44">
        <f t="shared" si="2"/>
        <v>46615</v>
      </c>
    </row>
    <row r="97" spans="7:29">
      <c r="G97" s="26">
        <v>47849</v>
      </c>
      <c r="H97" s="27" t="s">
        <v>207</v>
      </c>
      <c r="I97" s="28">
        <v>0.3125</v>
      </c>
      <c r="N97" s="27"/>
      <c r="O97" s="27"/>
      <c r="S97" s="29" t="s">
        <v>540</v>
      </c>
      <c r="T97" s="19" t="s">
        <v>541</v>
      </c>
      <c r="U97" s="19" t="s">
        <v>542</v>
      </c>
      <c r="AC97" s="44">
        <f t="shared" si="2"/>
        <v>46629</v>
      </c>
    </row>
    <row r="98" spans="7:29">
      <c r="G98" s="26">
        <v>47868</v>
      </c>
      <c r="H98" s="30" t="s">
        <v>84</v>
      </c>
      <c r="I98" s="28">
        <v>0.3125</v>
      </c>
      <c r="N98" s="27"/>
      <c r="O98" s="27"/>
      <c r="S98" s="29" t="s">
        <v>543</v>
      </c>
      <c r="T98" s="19" t="s">
        <v>544</v>
      </c>
      <c r="U98" s="19" t="s">
        <v>545</v>
      </c>
      <c r="AC98" s="44">
        <f t="shared" si="2"/>
        <v>46643</v>
      </c>
    </row>
    <row r="99" spans="7:29">
      <c r="G99" s="26">
        <v>47896</v>
      </c>
      <c r="H99" s="30" t="s">
        <v>96</v>
      </c>
      <c r="I99" s="28">
        <v>0.3125</v>
      </c>
      <c r="N99" s="27"/>
      <c r="O99" s="27"/>
      <c r="S99" s="29" t="s">
        <v>584</v>
      </c>
      <c r="T99" s="19" t="s">
        <v>585</v>
      </c>
      <c r="U99" s="19" t="s">
        <v>586</v>
      </c>
      <c r="AC99" s="44">
        <f t="shared" si="2"/>
        <v>46657</v>
      </c>
    </row>
    <row r="100" spans="7:29">
      <c r="G100" s="26">
        <v>47938</v>
      </c>
      <c r="H100" s="30" t="s">
        <v>108</v>
      </c>
      <c r="I100" s="28">
        <v>0.3125</v>
      </c>
      <c r="N100" s="27"/>
      <c r="O100" s="27"/>
      <c r="S100" s="29" t="s">
        <v>546</v>
      </c>
      <c r="T100" s="19" t="s">
        <v>547</v>
      </c>
      <c r="U100" s="19" t="s">
        <v>548</v>
      </c>
      <c r="AC100" s="44">
        <f t="shared" si="2"/>
        <v>46671</v>
      </c>
    </row>
    <row r="101" spans="7:29">
      <c r="G101" s="26">
        <v>47994</v>
      </c>
      <c r="H101" s="30" t="s">
        <v>121</v>
      </c>
      <c r="I101" s="28">
        <v>0.3125</v>
      </c>
      <c r="N101" s="27"/>
      <c r="O101" s="27"/>
      <c r="S101" s="29" t="s">
        <v>549</v>
      </c>
      <c r="T101" s="19" t="s">
        <v>550</v>
      </c>
      <c r="U101" s="19" t="s">
        <v>551</v>
      </c>
      <c r="AC101" s="44">
        <f t="shared" si="2"/>
        <v>46685</v>
      </c>
    </row>
    <row r="102" spans="7:29">
      <c r="G102" s="26">
        <v>48018</v>
      </c>
      <c r="H102" s="30" t="s">
        <v>604</v>
      </c>
      <c r="I102" s="28">
        <v>0.3125</v>
      </c>
      <c r="N102" s="27"/>
      <c r="O102" s="27"/>
      <c r="S102" s="29" t="s">
        <v>552</v>
      </c>
      <c r="T102" s="19" t="s">
        <v>553</v>
      </c>
      <c r="U102" s="19" t="s">
        <v>554</v>
      </c>
      <c r="AC102" s="44">
        <f t="shared" si="2"/>
        <v>46699</v>
      </c>
    </row>
    <row r="103" spans="7:29">
      <c r="G103" s="26">
        <v>48033</v>
      </c>
      <c r="H103" s="30" t="s">
        <v>133</v>
      </c>
      <c r="I103" s="28">
        <v>0.3125</v>
      </c>
      <c r="N103" s="27"/>
      <c r="O103" s="27"/>
      <c r="S103" s="29" t="s">
        <v>555</v>
      </c>
      <c r="T103" s="19" t="s">
        <v>556</v>
      </c>
      <c r="U103" s="19" t="s">
        <v>557</v>
      </c>
      <c r="AC103" s="44">
        <f t="shared" si="2"/>
        <v>46713</v>
      </c>
    </row>
    <row r="104" spans="7:29">
      <c r="G104" s="26">
        <v>48092</v>
      </c>
      <c r="H104" s="30" t="s">
        <v>146</v>
      </c>
      <c r="I104" s="28">
        <v>0.3125</v>
      </c>
      <c r="N104" s="27"/>
      <c r="O104" s="27"/>
      <c r="S104" s="29" t="s">
        <v>558</v>
      </c>
      <c r="T104" s="19" t="s">
        <v>559</v>
      </c>
      <c r="U104" s="19" t="s">
        <v>560</v>
      </c>
      <c r="AC104" s="44">
        <f t="shared" si="2"/>
        <v>46727</v>
      </c>
    </row>
    <row r="105" spans="7:29">
      <c r="G105" s="26">
        <v>48138</v>
      </c>
      <c r="H105" s="30" t="s">
        <v>159</v>
      </c>
      <c r="I105" s="28">
        <v>0.3125</v>
      </c>
      <c r="N105" s="27"/>
      <c r="O105" s="27"/>
      <c r="S105" s="29" t="s">
        <v>561</v>
      </c>
      <c r="T105" s="19" t="s">
        <v>562</v>
      </c>
      <c r="U105" s="19" t="s">
        <v>563</v>
      </c>
      <c r="AC105" s="44">
        <f t="shared" si="2"/>
        <v>46741</v>
      </c>
    </row>
    <row r="106" spans="7:29">
      <c r="G106" s="26">
        <v>48163</v>
      </c>
      <c r="H106" s="30" t="s">
        <v>171</v>
      </c>
      <c r="I106" s="28">
        <v>0.3125</v>
      </c>
      <c r="N106" s="27"/>
      <c r="O106" s="27"/>
      <c r="S106" s="29" t="s">
        <v>564</v>
      </c>
      <c r="T106" s="19" t="s">
        <v>565</v>
      </c>
      <c r="U106" s="19" t="s">
        <v>566</v>
      </c>
      <c r="AC106" s="44">
        <f t="shared" si="2"/>
        <v>46755</v>
      </c>
    </row>
    <row r="107" spans="7:29">
      <c r="G107" s="26">
        <v>48179</v>
      </c>
      <c r="H107" s="30" t="s">
        <v>183</v>
      </c>
      <c r="I107" s="28">
        <v>0.3125</v>
      </c>
      <c r="N107" s="27"/>
      <c r="O107" s="27"/>
      <c r="S107" s="29" t="s">
        <v>567</v>
      </c>
      <c r="T107" s="19" t="s">
        <v>568</v>
      </c>
      <c r="U107" s="19" t="s">
        <v>569</v>
      </c>
      <c r="AC107" s="44">
        <f t="shared" si="2"/>
        <v>46769</v>
      </c>
    </row>
    <row r="108" spans="7:29">
      <c r="G108" s="26">
        <v>48207</v>
      </c>
      <c r="H108" s="30" t="s">
        <v>195</v>
      </c>
      <c r="I108" s="28">
        <v>0.3125</v>
      </c>
      <c r="N108" s="27"/>
      <c r="O108" s="27"/>
      <c r="S108" s="29" t="s">
        <v>570</v>
      </c>
      <c r="T108" s="19" t="s">
        <v>571</v>
      </c>
      <c r="U108" s="19" t="s">
        <v>572</v>
      </c>
      <c r="AC108" s="44">
        <f t="shared" si="2"/>
        <v>46783</v>
      </c>
    </row>
    <row r="109" spans="7:29">
      <c r="G109" s="26">
        <v>48214</v>
      </c>
      <c r="H109" s="27" t="s">
        <v>207</v>
      </c>
      <c r="I109" s="28">
        <v>0.3125</v>
      </c>
      <c r="N109" s="27"/>
      <c r="O109" s="27"/>
      <c r="S109" s="29" t="s">
        <v>573</v>
      </c>
      <c r="T109" s="19" t="s">
        <v>574</v>
      </c>
      <c r="U109" s="19" t="s">
        <v>575</v>
      </c>
      <c r="AC109" s="44">
        <f t="shared" si="2"/>
        <v>46797</v>
      </c>
    </row>
    <row r="110" spans="7:29">
      <c r="G110" s="26">
        <v>48232</v>
      </c>
      <c r="H110" s="30" t="s">
        <v>84</v>
      </c>
      <c r="I110" s="28">
        <v>0.3125</v>
      </c>
      <c r="N110" s="27"/>
      <c r="O110" s="27"/>
      <c r="S110" s="29" t="s">
        <v>590</v>
      </c>
      <c r="T110" s="19" t="s">
        <v>591</v>
      </c>
      <c r="U110" s="19" t="s">
        <v>592</v>
      </c>
      <c r="AC110" s="44">
        <f t="shared" si="2"/>
        <v>46811</v>
      </c>
    </row>
    <row r="111" spans="7:29">
      <c r="G111" s="26">
        <v>48260</v>
      </c>
      <c r="H111" s="30" t="s">
        <v>96</v>
      </c>
      <c r="I111" s="28">
        <v>0.3125</v>
      </c>
      <c r="N111" s="27"/>
      <c r="O111" s="27"/>
      <c r="S111" s="29" t="s">
        <v>587</v>
      </c>
      <c r="T111" s="19" t="s">
        <v>588</v>
      </c>
      <c r="U111" s="19" t="s">
        <v>589</v>
      </c>
      <c r="AC111" s="44">
        <f t="shared" si="2"/>
        <v>46825</v>
      </c>
    </row>
    <row r="112" spans="7:29">
      <c r="G112" s="26">
        <v>48302</v>
      </c>
      <c r="H112" s="30" t="s">
        <v>108</v>
      </c>
      <c r="I112" s="28">
        <v>0.3125</v>
      </c>
      <c r="N112" s="27"/>
      <c r="O112" s="27"/>
      <c r="S112" s="29" t="s">
        <v>576</v>
      </c>
      <c r="T112" s="19" t="s">
        <v>577</v>
      </c>
      <c r="U112" s="19" t="s">
        <v>576</v>
      </c>
      <c r="AC112" s="44">
        <f t="shared" si="2"/>
        <v>46839</v>
      </c>
    </row>
    <row r="113" spans="7:29">
      <c r="G113" s="26">
        <v>48365</v>
      </c>
      <c r="H113" s="30" t="s">
        <v>121</v>
      </c>
      <c r="I113" s="28">
        <v>0.3125</v>
      </c>
      <c r="N113" s="27"/>
      <c r="O113" s="27"/>
      <c r="S113" s="29" t="s">
        <v>578</v>
      </c>
      <c r="T113" s="19" t="s">
        <v>579</v>
      </c>
      <c r="U113" s="19" t="s">
        <v>580</v>
      </c>
      <c r="AC113" s="44">
        <f t="shared" si="2"/>
        <v>46853</v>
      </c>
    </row>
    <row r="114" spans="7:29">
      <c r="G114" s="26">
        <v>48383</v>
      </c>
      <c r="H114" s="30" t="s">
        <v>604</v>
      </c>
      <c r="I114" s="28">
        <v>0.3125</v>
      </c>
      <c r="N114" s="27"/>
      <c r="O114" s="27"/>
      <c r="S114" s="29" t="s">
        <v>581</v>
      </c>
      <c r="T114" s="19" t="s">
        <v>582</v>
      </c>
      <c r="U114" s="19" t="s">
        <v>583</v>
      </c>
      <c r="AC114" s="44">
        <f t="shared" si="2"/>
        <v>46867</v>
      </c>
    </row>
    <row r="115" spans="7:29">
      <c r="G115" s="26">
        <v>48400</v>
      </c>
      <c r="H115" s="30" t="s">
        <v>133</v>
      </c>
      <c r="I115" s="28">
        <v>0.3125</v>
      </c>
      <c r="N115" s="27"/>
      <c r="O115" s="27"/>
      <c r="S115" s="29" t="s">
        <v>60</v>
      </c>
      <c r="T115" s="19" t="s">
        <v>593</v>
      </c>
      <c r="U115" s="19" t="s">
        <v>594</v>
      </c>
      <c r="AC115" s="44">
        <f t="shared" si="2"/>
        <v>46881</v>
      </c>
    </row>
    <row r="116" spans="7:29">
      <c r="G116" s="26">
        <v>48463</v>
      </c>
      <c r="H116" s="30" t="s">
        <v>146</v>
      </c>
      <c r="I116" s="28">
        <v>0.3125</v>
      </c>
      <c r="N116" s="27"/>
      <c r="O116" s="27"/>
      <c r="AC116" s="44">
        <f t="shared" si="2"/>
        <v>46895</v>
      </c>
    </row>
    <row r="117" spans="7:29">
      <c r="G117" s="26">
        <v>48505</v>
      </c>
      <c r="H117" s="30" t="s">
        <v>159</v>
      </c>
      <c r="I117" s="28">
        <v>0.3125</v>
      </c>
      <c r="N117" s="27"/>
      <c r="O117" s="27"/>
      <c r="AC117" s="44">
        <f t="shared" si="2"/>
        <v>46909</v>
      </c>
    </row>
    <row r="118" spans="7:29">
      <c r="G118" s="26">
        <v>48529</v>
      </c>
      <c r="H118" s="30" t="s">
        <v>171</v>
      </c>
      <c r="I118" s="28">
        <v>0.3125</v>
      </c>
      <c r="N118" s="27"/>
      <c r="O118" s="27"/>
      <c r="AC118" s="44">
        <f t="shared" si="2"/>
        <v>46923</v>
      </c>
    </row>
    <row r="119" spans="7:29">
      <c r="G119" s="26">
        <v>48543</v>
      </c>
      <c r="H119" s="30" t="s">
        <v>183</v>
      </c>
      <c r="I119" s="28">
        <v>0.3125</v>
      </c>
      <c r="N119" s="27"/>
      <c r="O119" s="27"/>
      <c r="AC119" s="44">
        <f t="shared" si="2"/>
        <v>46937</v>
      </c>
    </row>
    <row r="120" spans="7:29">
      <c r="G120" s="26">
        <v>48572</v>
      </c>
      <c r="H120" s="30" t="s">
        <v>195</v>
      </c>
      <c r="I120" s="28">
        <v>0.3125</v>
      </c>
      <c r="N120" s="27"/>
      <c r="O120" s="27"/>
      <c r="AC120" s="44">
        <f t="shared" si="2"/>
        <v>46951</v>
      </c>
    </row>
    <row r="121" spans="7:29">
      <c r="G121" s="26">
        <v>48579</v>
      </c>
      <c r="H121" s="27" t="s">
        <v>207</v>
      </c>
      <c r="I121" s="28">
        <v>0.3125</v>
      </c>
      <c r="N121" s="27"/>
      <c r="O121" s="27"/>
      <c r="AC121" s="44">
        <f t="shared" si="2"/>
        <v>46965</v>
      </c>
    </row>
    <row r="122" spans="7:29">
      <c r="N122" s="27"/>
      <c r="O122" s="27"/>
      <c r="AC122" s="44">
        <f t="shared" si="2"/>
        <v>46979</v>
      </c>
    </row>
    <row r="123" spans="7:29">
      <c r="N123" s="27"/>
      <c r="O123" s="27"/>
      <c r="AC123" s="44">
        <f t="shared" si="2"/>
        <v>46993</v>
      </c>
    </row>
    <row r="124" spans="7:29">
      <c r="N124" s="27"/>
      <c r="O124" s="27"/>
      <c r="AC124" s="44">
        <f t="shared" si="2"/>
        <v>47007</v>
      </c>
    </row>
    <row r="125" spans="7:29">
      <c r="N125" s="27"/>
      <c r="O125" s="27"/>
      <c r="AC125" s="44">
        <f t="shared" si="2"/>
        <v>47021</v>
      </c>
    </row>
    <row r="126" spans="7:29">
      <c r="N126" s="27"/>
      <c r="O126" s="27"/>
      <c r="AC126" s="44">
        <f t="shared" si="2"/>
        <v>47035</v>
      </c>
    </row>
    <row r="127" spans="7:29">
      <c r="N127" s="27"/>
      <c r="O127" s="27"/>
      <c r="AC127" s="44">
        <f t="shared" si="2"/>
        <v>47049</v>
      </c>
    </row>
    <row r="128" spans="7:29">
      <c r="N128" s="27"/>
      <c r="O128" s="27"/>
      <c r="AC128" s="44">
        <f t="shared" si="2"/>
        <v>47063</v>
      </c>
    </row>
    <row r="129" spans="14:29">
      <c r="N129" s="27"/>
      <c r="O129" s="27"/>
      <c r="AC129" s="44">
        <f t="shared" si="2"/>
        <v>47077</v>
      </c>
    </row>
    <row r="130" spans="14:29">
      <c r="N130" s="27"/>
      <c r="O130" s="27"/>
      <c r="AC130" s="44">
        <f t="shared" si="2"/>
        <v>47091</v>
      </c>
    </row>
    <row r="131" spans="14:29">
      <c r="N131" s="27"/>
      <c r="O131" s="27"/>
      <c r="AC131" s="44">
        <f t="shared" si="2"/>
        <v>47105</v>
      </c>
    </row>
    <row r="132" spans="14:29">
      <c r="N132" s="27"/>
      <c r="O132" s="27"/>
      <c r="AC132" s="44">
        <f t="shared" si="2"/>
        <v>47119</v>
      </c>
    </row>
    <row r="133" spans="14:29">
      <c r="N133" s="27"/>
      <c r="O133" s="27"/>
      <c r="AC133" s="44">
        <f t="shared" si="2"/>
        <v>47133</v>
      </c>
    </row>
    <row r="134" spans="14:29">
      <c r="N134" s="27"/>
      <c r="O134" s="27"/>
      <c r="AC134" s="44">
        <f t="shared" si="2"/>
        <v>47147</v>
      </c>
    </row>
    <row r="135" spans="14:29">
      <c r="N135" s="27"/>
      <c r="O135" s="27"/>
      <c r="AC135" s="44">
        <f t="shared" si="2"/>
        <v>47161</v>
      </c>
    </row>
    <row r="136" spans="14:29">
      <c r="N136" s="27"/>
      <c r="O136" s="27"/>
      <c r="AC136" s="44">
        <f t="shared" si="2"/>
        <v>47175</v>
      </c>
    </row>
    <row r="137" spans="14:29">
      <c r="N137" s="27"/>
      <c r="O137" s="27"/>
      <c r="AC137" s="44">
        <f t="shared" si="2"/>
        <v>47189</v>
      </c>
    </row>
    <row r="138" spans="14:29">
      <c r="N138" s="27"/>
      <c r="O138" s="27"/>
      <c r="AC138" s="44">
        <f t="shared" si="2"/>
        <v>47203</v>
      </c>
    </row>
    <row r="139" spans="14:29">
      <c r="N139" s="27"/>
      <c r="O139" s="27"/>
      <c r="AC139" s="44">
        <f t="shared" si="2"/>
        <v>47217</v>
      </c>
    </row>
    <row r="140" spans="14:29">
      <c r="N140" s="27"/>
      <c r="O140" s="27"/>
      <c r="AC140" s="44">
        <f t="shared" si="2"/>
        <v>47231</v>
      </c>
    </row>
    <row r="141" spans="14:29">
      <c r="N141" s="27"/>
      <c r="O141" s="27"/>
      <c r="AC141" s="44">
        <f t="shared" si="2"/>
        <v>47245</v>
      </c>
    </row>
    <row r="142" spans="14:29">
      <c r="N142" s="27"/>
      <c r="O142" s="27"/>
      <c r="AC142" s="44">
        <f t="shared" si="2"/>
        <v>47259</v>
      </c>
    </row>
    <row r="143" spans="14:29">
      <c r="N143" s="27"/>
      <c r="O143" s="27"/>
      <c r="AC143" s="44">
        <f t="shared" si="2"/>
        <v>47273</v>
      </c>
    </row>
    <row r="144" spans="14:29">
      <c r="N144" s="27"/>
      <c r="O144" s="27"/>
      <c r="AC144" s="44">
        <f t="shared" si="2"/>
        <v>47287</v>
      </c>
    </row>
    <row r="145" spans="14:29">
      <c r="N145" s="27"/>
      <c r="O145" s="27"/>
      <c r="AC145" s="44">
        <f t="shared" si="2"/>
        <v>47301</v>
      </c>
    </row>
    <row r="146" spans="14:29">
      <c r="N146" s="27"/>
      <c r="O146" s="27"/>
      <c r="AC146" s="44">
        <f t="shared" si="2"/>
        <v>47315</v>
      </c>
    </row>
    <row r="147" spans="14:29">
      <c r="N147" s="27"/>
      <c r="O147" s="27"/>
      <c r="AC147" s="44">
        <f t="shared" si="2"/>
        <v>47329</v>
      </c>
    </row>
    <row r="148" spans="14:29">
      <c r="N148" s="27"/>
      <c r="O148" s="27"/>
      <c r="AC148" s="44">
        <f t="shared" si="2"/>
        <v>47343</v>
      </c>
    </row>
    <row r="149" spans="14:29">
      <c r="N149" s="27"/>
      <c r="O149" s="27"/>
      <c r="AC149" s="44">
        <f t="shared" si="2"/>
        <v>47357</v>
      </c>
    </row>
    <row r="150" spans="14:29">
      <c r="N150" s="27"/>
      <c r="O150" s="27"/>
      <c r="AC150" s="44">
        <f t="shared" si="2"/>
        <v>47371</v>
      </c>
    </row>
    <row r="151" spans="14:29">
      <c r="N151" s="27"/>
      <c r="O151" s="27"/>
      <c r="AC151" s="44">
        <f t="shared" si="2"/>
        <v>47385</v>
      </c>
    </row>
    <row r="152" spans="14:29">
      <c r="N152" s="27"/>
      <c r="O152" s="27"/>
      <c r="AC152" s="44">
        <f t="shared" si="2"/>
        <v>47399</v>
      </c>
    </row>
    <row r="153" spans="14:29">
      <c r="N153" s="27"/>
      <c r="O153" s="27"/>
      <c r="AC153" s="44">
        <f t="shared" si="2"/>
        <v>47413</v>
      </c>
    </row>
    <row r="154" spans="14:29">
      <c r="N154" s="27"/>
      <c r="O154" s="27"/>
      <c r="AC154" s="44">
        <f t="shared" si="2"/>
        <v>47427</v>
      </c>
    </row>
    <row r="155" spans="14:29">
      <c r="N155" s="27"/>
      <c r="O155" s="27"/>
      <c r="AC155" s="44">
        <f t="shared" ref="AC155:AC218" si="3">AC154+14</f>
        <v>47441</v>
      </c>
    </row>
    <row r="156" spans="14:29">
      <c r="N156" s="27"/>
      <c r="O156" s="27"/>
      <c r="AC156" s="44">
        <f t="shared" si="3"/>
        <v>47455</v>
      </c>
    </row>
    <row r="157" spans="14:29">
      <c r="N157" s="27"/>
      <c r="O157" s="27"/>
      <c r="AC157" s="44">
        <f t="shared" si="3"/>
        <v>47469</v>
      </c>
    </row>
    <row r="158" spans="14:29">
      <c r="N158" s="27"/>
      <c r="O158" s="27"/>
      <c r="AC158" s="44">
        <f t="shared" si="3"/>
        <v>47483</v>
      </c>
    </row>
    <row r="159" spans="14:29">
      <c r="N159" s="27"/>
      <c r="O159" s="27"/>
      <c r="AC159" s="44">
        <f t="shared" si="3"/>
        <v>47497</v>
      </c>
    </row>
    <row r="160" spans="14:29">
      <c r="N160" s="27"/>
      <c r="O160" s="27"/>
      <c r="AC160" s="44">
        <f t="shared" si="3"/>
        <v>47511</v>
      </c>
    </row>
    <row r="161" spans="14:29">
      <c r="N161" s="27"/>
      <c r="O161" s="27"/>
      <c r="AC161" s="44">
        <f t="shared" si="3"/>
        <v>47525</v>
      </c>
    </row>
    <row r="162" spans="14:29">
      <c r="N162" s="27"/>
      <c r="O162" s="27"/>
      <c r="AC162" s="44">
        <f t="shared" si="3"/>
        <v>47539</v>
      </c>
    </row>
    <row r="163" spans="14:29">
      <c r="N163" s="27"/>
      <c r="O163" s="27"/>
      <c r="AC163" s="44">
        <f t="shared" si="3"/>
        <v>47553</v>
      </c>
    </row>
    <row r="164" spans="14:29">
      <c r="N164" s="27"/>
      <c r="O164" s="27"/>
      <c r="AC164" s="44">
        <f t="shared" si="3"/>
        <v>47567</v>
      </c>
    </row>
    <row r="165" spans="14:29">
      <c r="N165" s="27"/>
      <c r="O165" s="27"/>
      <c r="AC165" s="44">
        <f t="shared" si="3"/>
        <v>47581</v>
      </c>
    </row>
    <row r="166" spans="14:29">
      <c r="N166" s="27"/>
      <c r="O166" s="27"/>
      <c r="AC166" s="44">
        <f t="shared" si="3"/>
        <v>47595</v>
      </c>
    </row>
    <row r="167" spans="14:29">
      <c r="N167" s="27"/>
      <c r="O167" s="27"/>
      <c r="AC167" s="44">
        <f t="shared" si="3"/>
        <v>47609</v>
      </c>
    </row>
    <row r="168" spans="14:29">
      <c r="N168" s="27"/>
      <c r="O168" s="27"/>
      <c r="AC168" s="44">
        <f t="shared" si="3"/>
        <v>47623</v>
      </c>
    </row>
    <row r="169" spans="14:29">
      <c r="N169" s="27"/>
      <c r="O169" s="27"/>
      <c r="AC169" s="44">
        <f t="shared" si="3"/>
        <v>47637</v>
      </c>
    </row>
    <row r="170" spans="14:29">
      <c r="N170" s="27"/>
      <c r="O170" s="27"/>
      <c r="AC170" s="44">
        <f t="shared" si="3"/>
        <v>47651</v>
      </c>
    </row>
    <row r="171" spans="14:29">
      <c r="N171" s="27"/>
      <c r="O171" s="27"/>
      <c r="AC171" s="44">
        <f t="shared" si="3"/>
        <v>47665</v>
      </c>
    </row>
    <row r="172" spans="14:29">
      <c r="N172" s="27"/>
      <c r="O172" s="27"/>
      <c r="AC172" s="44">
        <f t="shared" si="3"/>
        <v>47679</v>
      </c>
    </row>
    <row r="173" spans="14:29">
      <c r="N173" s="27"/>
      <c r="O173" s="27"/>
      <c r="AC173" s="44">
        <f t="shared" si="3"/>
        <v>47693</v>
      </c>
    </row>
    <row r="174" spans="14:29">
      <c r="N174" s="27"/>
      <c r="O174" s="27"/>
      <c r="AC174" s="44">
        <f t="shared" si="3"/>
        <v>47707</v>
      </c>
    </row>
    <row r="175" spans="14:29">
      <c r="N175" s="27"/>
      <c r="O175" s="27"/>
      <c r="AC175" s="44">
        <f t="shared" si="3"/>
        <v>47721</v>
      </c>
    </row>
    <row r="176" spans="14:29">
      <c r="N176" s="27"/>
      <c r="O176" s="27"/>
      <c r="AC176" s="44">
        <f t="shared" si="3"/>
        <v>47735</v>
      </c>
    </row>
    <row r="177" spans="14:29">
      <c r="N177" s="27"/>
      <c r="O177" s="27"/>
      <c r="AC177" s="44">
        <f t="shared" si="3"/>
        <v>47749</v>
      </c>
    </row>
    <row r="178" spans="14:29">
      <c r="N178" s="27"/>
      <c r="O178" s="27"/>
      <c r="AC178" s="44">
        <f t="shared" si="3"/>
        <v>47763</v>
      </c>
    </row>
    <row r="179" spans="14:29">
      <c r="N179" s="27"/>
      <c r="O179" s="27"/>
      <c r="AC179" s="44">
        <f t="shared" si="3"/>
        <v>47777</v>
      </c>
    </row>
    <row r="180" spans="14:29">
      <c r="N180" s="27"/>
      <c r="O180" s="27"/>
      <c r="AC180" s="44">
        <f t="shared" si="3"/>
        <v>47791</v>
      </c>
    </row>
    <row r="181" spans="14:29">
      <c r="N181" s="27"/>
      <c r="O181" s="27"/>
      <c r="AC181" s="44">
        <f t="shared" si="3"/>
        <v>47805</v>
      </c>
    </row>
    <row r="182" spans="14:29">
      <c r="N182" s="27"/>
      <c r="O182" s="27"/>
      <c r="AC182" s="44">
        <f t="shared" si="3"/>
        <v>47819</v>
      </c>
    </row>
    <row r="183" spans="14:29">
      <c r="N183" s="27"/>
      <c r="O183" s="27"/>
      <c r="AC183" s="44">
        <f t="shared" si="3"/>
        <v>47833</v>
      </c>
    </row>
    <row r="184" spans="14:29">
      <c r="N184" s="27"/>
      <c r="O184" s="27"/>
      <c r="AC184" s="44">
        <f t="shared" si="3"/>
        <v>47847</v>
      </c>
    </row>
    <row r="185" spans="14:29">
      <c r="N185" s="27"/>
      <c r="O185" s="27"/>
      <c r="AC185" s="44">
        <f t="shared" si="3"/>
        <v>47861</v>
      </c>
    </row>
    <row r="186" spans="14:29">
      <c r="N186" s="27"/>
      <c r="O186" s="27"/>
      <c r="AC186" s="44">
        <f t="shared" si="3"/>
        <v>47875</v>
      </c>
    </row>
    <row r="187" spans="14:29">
      <c r="N187" s="27"/>
      <c r="O187" s="27"/>
      <c r="AC187" s="44">
        <f t="shared" si="3"/>
        <v>47889</v>
      </c>
    </row>
    <row r="188" spans="14:29">
      <c r="N188" s="27"/>
      <c r="O188" s="27"/>
      <c r="AC188" s="44">
        <f t="shared" si="3"/>
        <v>47903</v>
      </c>
    </row>
    <row r="189" spans="14:29">
      <c r="N189" s="27"/>
      <c r="O189" s="27"/>
      <c r="AC189" s="44">
        <f t="shared" si="3"/>
        <v>47917</v>
      </c>
    </row>
    <row r="190" spans="14:29">
      <c r="N190" s="27"/>
      <c r="O190" s="27"/>
      <c r="AC190" s="44">
        <f t="shared" si="3"/>
        <v>47931</v>
      </c>
    </row>
    <row r="191" spans="14:29">
      <c r="N191" s="27"/>
      <c r="O191" s="27"/>
      <c r="AC191" s="44">
        <f t="shared" si="3"/>
        <v>47945</v>
      </c>
    </row>
    <row r="192" spans="14:29">
      <c r="N192" s="27"/>
      <c r="O192" s="27"/>
      <c r="AC192" s="44">
        <f t="shared" si="3"/>
        <v>47959</v>
      </c>
    </row>
    <row r="193" spans="14:29">
      <c r="N193" s="27"/>
      <c r="O193" s="27"/>
      <c r="AC193" s="44">
        <f t="shared" si="3"/>
        <v>47973</v>
      </c>
    </row>
    <row r="194" spans="14:29">
      <c r="N194" s="27"/>
      <c r="O194" s="27"/>
      <c r="AC194" s="44">
        <f t="shared" si="3"/>
        <v>47987</v>
      </c>
    </row>
    <row r="195" spans="14:29">
      <c r="N195" s="27"/>
      <c r="O195" s="27"/>
      <c r="AC195" s="44">
        <f t="shared" si="3"/>
        <v>48001</v>
      </c>
    </row>
    <row r="196" spans="14:29">
      <c r="N196" s="27"/>
      <c r="O196" s="27"/>
      <c r="AC196" s="44">
        <f t="shared" si="3"/>
        <v>48015</v>
      </c>
    </row>
    <row r="197" spans="14:29">
      <c r="N197" s="27"/>
      <c r="O197" s="27"/>
      <c r="AC197" s="44">
        <f t="shared" si="3"/>
        <v>48029</v>
      </c>
    </row>
    <row r="198" spans="14:29">
      <c r="N198" s="27"/>
      <c r="O198" s="27"/>
      <c r="AC198" s="44">
        <f t="shared" si="3"/>
        <v>48043</v>
      </c>
    </row>
    <row r="199" spans="14:29">
      <c r="N199" s="27"/>
      <c r="O199" s="27"/>
      <c r="AC199" s="44">
        <f t="shared" si="3"/>
        <v>48057</v>
      </c>
    </row>
    <row r="200" spans="14:29">
      <c r="N200" s="27"/>
      <c r="O200" s="27"/>
      <c r="AC200" s="44">
        <f t="shared" si="3"/>
        <v>48071</v>
      </c>
    </row>
    <row r="201" spans="14:29">
      <c r="N201" s="27"/>
      <c r="O201" s="27"/>
      <c r="AC201" s="44">
        <f t="shared" si="3"/>
        <v>48085</v>
      </c>
    </row>
    <row r="202" spans="14:29">
      <c r="N202" s="27"/>
      <c r="O202" s="27"/>
      <c r="AC202" s="44">
        <f t="shared" si="3"/>
        <v>48099</v>
      </c>
    </row>
    <row r="203" spans="14:29">
      <c r="N203" s="27"/>
      <c r="O203" s="27"/>
      <c r="AC203" s="44">
        <f t="shared" si="3"/>
        <v>48113</v>
      </c>
    </row>
    <row r="204" spans="14:29">
      <c r="N204" s="27"/>
      <c r="O204" s="27"/>
      <c r="AC204" s="44">
        <f t="shared" si="3"/>
        <v>48127</v>
      </c>
    </row>
    <row r="205" spans="14:29">
      <c r="N205" s="27"/>
      <c r="O205" s="27"/>
      <c r="AC205" s="44">
        <f t="shared" si="3"/>
        <v>48141</v>
      </c>
    </row>
    <row r="206" spans="14:29">
      <c r="N206" s="27"/>
      <c r="O206" s="27"/>
      <c r="AC206" s="44">
        <f t="shared" si="3"/>
        <v>48155</v>
      </c>
    </row>
    <row r="207" spans="14:29">
      <c r="N207" s="27"/>
      <c r="O207" s="27"/>
      <c r="AC207" s="44">
        <f t="shared" si="3"/>
        <v>48169</v>
      </c>
    </row>
    <row r="208" spans="14:29">
      <c r="N208" s="27"/>
      <c r="O208" s="27"/>
      <c r="AC208" s="44">
        <f t="shared" si="3"/>
        <v>48183</v>
      </c>
    </row>
    <row r="209" spans="14:29">
      <c r="N209" s="27"/>
      <c r="O209" s="27"/>
      <c r="AC209" s="44">
        <f t="shared" si="3"/>
        <v>48197</v>
      </c>
    </row>
    <row r="210" spans="14:29">
      <c r="N210" s="27"/>
      <c r="O210" s="27"/>
      <c r="AC210" s="44">
        <f t="shared" si="3"/>
        <v>48211</v>
      </c>
    </row>
    <row r="211" spans="14:29">
      <c r="N211" s="27"/>
      <c r="O211" s="27"/>
      <c r="AC211" s="44">
        <f t="shared" si="3"/>
        <v>48225</v>
      </c>
    </row>
    <row r="212" spans="14:29">
      <c r="N212" s="27"/>
      <c r="O212" s="27"/>
      <c r="AC212" s="44">
        <f t="shared" si="3"/>
        <v>48239</v>
      </c>
    </row>
    <row r="213" spans="14:29">
      <c r="N213" s="27"/>
      <c r="O213" s="27"/>
      <c r="AC213" s="44">
        <f t="shared" si="3"/>
        <v>48253</v>
      </c>
    </row>
    <row r="214" spans="14:29">
      <c r="N214" s="27"/>
      <c r="O214" s="27"/>
      <c r="AC214" s="44">
        <f t="shared" si="3"/>
        <v>48267</v>
      </c>
    </row>
    <row r="215" spans="14:29">
      <c r="N215" s="27"/>
      <c r="O215" s="27"/>
      <c r="AC215" s="44">
        <f t="shared" si="3"/>
        <v>48281</v>
      </c>
    </row>
    <row r="216" spans="14:29">
      <c r="N216" s="27"/>
      <c r="O216" s="27"/>
      <c r="AC216" s="44">
        <f t="shared" si="3"/>
        <v>48295</v>
      </c>
    </row>
    <row r="217" spans="14:29">
      <c r="N217" s="27"/>
      <c r="O217" s="27"/>
      <c r="AC217" s="44">
        <f t="shared" si="3"/>
        <v>48309</v>
      </c>
    </row>
    <row r="218" spans="14:29">
      <c r="N218" s="27"/>
      <c r="O218" s="27"/>
      <c r="AC218" s="44">
        <f t="shared" si="3"/>
        <v>48323</v>
      </c>
    </row>
    <row r="219" spans="14:29">
      <c r="N219" s="27"/>
      <c r="O219" s="27"/>
      <c r="AC219" s="44">
        <f t="shared" ref="AC219:AC236" si="4">AC218+14</f>
        <v>48337</v>
      </c>
    </row>
    <row r="220" spans="14:29">
      <c r="N220" s="27"/>
      <c r="O220" s="27"/>
      <c r="AC220" s="44">
        <f t="shared" si="4"/>
        <v>48351</v>
      </c>
    </row>
    <row r="221" spans="14:29">
      <c r="N221" s="27"/>
      <c r="O221" s="27"/>
      <c r="AC221" s="44">
        <f t="shared" si="4"/>
        <v>48365</v>
      </c>
    </row>
    <row r="222" spans="14:29">
      <c r="N222" s="27"/>
      <c r="O222" s="27"/>
      <c r="AC222" s="44">
        <f t="shared" si="4"/>
        <v>48379</v>
      </c>
    </row>
    <row r="223" spans="14:29">
      <c r="N223" s="27"/>
      <c r="O223" s="27"/>
      <c r="AC223" s="44">
        <f t="shared" si="4"/>
        <v>48393</v>
      </c>
    </row>
    <row r="224" spans="14:29">
      <c r="N224" s="27"/>
      <c r="O224" s="27"/>
      <c r="AC224" s="44">
        <f t="shared" si="4"/>
        <v>48407</v>
      </c>
    </row>
    <row r="225" spans="14:29">
      <c r="N225" s="27"/>
      <c r="O225" s="27"/>
      <c r="AC225" s="44">
        <f t="shared" si="4"/>
        <v>48421</v>
      </c>
    </row>
    <row r="226" spans="14:29">
      <c r="N226" s="27"/>
      <c r="O226" s="27"/>
      <c r="AC226" s="44">
        <f t="shared" si="4"/>
        <v>48435</v>
      </c>
    </row>
    <row r="227" spans="14:29">
      <c r="N227" s="27"/>
      <c r="O227" s="27"/>
      <c r="AC227" s="44">
        <f t="shared" si="4"/>
        <v>48449</v>
      </c>
    </row>
    <row r="228" spans="14:29">
      <c r="N228" s="27"/>
      <c r="O228" s="27"/>
      <c r="AC228" s="44">
        <f t="shared" si="4"/>
        <v>48463</v>
      </c>
    </row>
    <row r="229" spans="14:29">
      <c r="N229" s="27"/>
      <c r="O229" s="27"/>
      <c r="AC229" s="44">
        <f t="shared" si="4"/>
        <v>48477</v>
      </c>
    </row>
    <row r="230" spans="14:29">
      <c r="N230" s="27"/>
      <c r="O230" s="27"/>
      <c r="AC230" s="44">
        <f t="shared" si="4"/>
        <v>48491</v>
      </c>
    </row>
    <row r="231" spans="14:29">
      <c r="N231" s="27"/>
      <c r="O231" s="27"/>
      <c r="AC231" s="44">
        <f t="shared" si="4"/>
        <v>48505</v>
      </c>
    </row>
    <row r="232" spans="14:29">
      <c r="N232" s="27"/>
      <c r="O232" s="27"/>
      <c r="AC232" s="44">
        <f t="shared" si="4"/>
        <v>48519</v>
      </c>
    </row>
    <row r="233" spans="14:29">
      <c r="N233" s="27"/>
      <c r="O233" s="27"/>
      <c r="AC233" s="44">
        <f t="shared" si="4"/>
        <v>48533</v>
      </c>
    </row>
    <row r="234" spans="14:29">
      <c r="N234" s="27"/>
      <c r="O234" s="27"/>
      <c r="AC234" s="44">
        <f t="shared" si="4"/>
        <v>48547</v>
      </c>
    </row>
    <row r="235" spans="14:29">
      <c r="N235" s="27"/>
      <c r="O235" s="27"/>
      <c r="AC235" s="44">
        <f t="shared" si="4"/>
        <v>48561</v>
      </c>
    </row>
    <row r="236" spans="14:29">
      <c r="N236" s="27"/>
      <c r="O236" s="27"/>
      <c r="AC236" s="44">
        <f t="shared" si="4"/>
        <v>48575</v>
      </c>
    </row>
    <row r="237" spans="14:29">
      <c r="N237" s="27"/>
      <c r="O237" s="27"/>
    </row>
    <row r="238" spans="14:29">
      <c r="N238" s="27"/>
      <c r="O238" s="27"/>
    </row>
    <row r="239" spans="14:29">
      <c r="N239" s="27"/>
      <c r="O239" s="27"/>
    </row>
    <row r="240" spans="14:29">
      <c r="N240" s="27"/>
      <c r="O240" s="27"/>
    </row>
    <row r="241" spans="14:15">
      <c r="N241" s="27"/>
      <c r="O241" s="27"/>
    </row>
    <row r="242" spans="14:15">
      <c r="N242" s="27"/>
      <c r="O242" s="27"/>
    </row>
    <row r="243" spans="14:15">
      <c r="N243" s="27"/>
      <c r="O243" s="27"/>
    </row>
    <row r="244" spans="14:15">
      <c r="N244" s="27"/>
      <c r="O244" s="27"/>
    </row>
    <row r="245" spans="14:15">
      <c r="N245" s="27"/>
      <c r="O245" s="27"/>
    </row>
    <row r="246" spans="14:15">
      <c r="N246" s="27"/>
      <c r="O246" s="27"/>
    </row>
    <row r="247" spans="14:15">
      <c r="N247" s="27"/>
      <c r="O247" s="27"/>
    </row>
    <row r="248" spans="14:15">
      <c r="N248" s="27"/>
      <c r="O248" s="27"/>
    </row>
    <row r="249" spans="14:15">
      <c r="N249" s="27"/>
      <c r="O249" s="27"/>
    </row>
    <row r="250" spans="14:15">
      <c r="N250" s="27"/>
      <c r="O250" s="27"/>
    </row>
    <row r="251" spans="14:15">
      <c r="N251" s="27"/>
      <c r="O251" s="27"/>
    </row>
    <row r="252" spans="14:15">
      <c r="N252" s="27"/>
      <c r="O252" s="27"/>
    </row>
    <row r="253" spans="14:15">
      <c r="N253" s="27"/>
      <c r="O253" s="27"/>
    </row>
    <row r="254" spans="14:15">
      <c r="N254" s="27"/>
      <c r="O254" s="27"/>
    </row>
    <row r="255" spans="14:15">
      <c r="N255" s="27"/>
      <c r="O255" s="27"/>
    </row>
    <row r="256" spans="14:15">
      <c r="N256" s="27"/>
      <c r="O256" s="27"/>
    </row>
    <row r="257" spans="14:15">
      <c r="N257" s="27"/>
      <c r="O257" s="27"/>
    </row>
    <row r="258" spans="14:15">
      <c r="N258" s="27"/>
      <c r="O258" s="27"/>
    </row>
    <row r="259" spans="14:15">
      <c r="N259" s="27"/>
      <c r="O259" s="27"/>
    </row>
    <row r="260" spans="14:15">
      <c r="N260" s="27"/>
      <c r="O260" s="27"/>
    </row>
    <row r="261" spans="14:15">
      <c r="N261" s="27"/>
      <c r="O261" s="27"/>
    </row>
    <row r="262" spans="14:15">
      <c r="N262" s="27"/>
      <c r="O262" s="27"/>
    </row>
    <row r="263" spans="14:15">
      <c r="N263" s="27"/>
      <c r="O263" s="27"/>
    </row>
    <row r="264" spans="14:15">
      <c r="N264" s="27"/>
      <c r="O264" s="27"/>
    </row>
    <row r="265" spans="14:15">
      <c r="N265" s="27"/>
      <c r="O265" s="27"/>
    </row>
    <row r="266" spans="14:15">
      <c r="N266" s="27"/>
      <c r="O266" s="27"/>
    </row>
    <row r="267" spans="14:15">
      <c r="N267" s="27"/>
      <c r="O267" s="27"/>
    </row>
    <row r="268" spans="14:15">
      <c r="N268" s="27"/>
      <c r="O268" s="27"/>
    </row>
    <row r="269" spans="14:15">
      <c r="N269" s="27"/>
      <c r="O269" s="27"/>
    </row>
    <row r="270" spans="14:15">
      <c r="N270" s="27"/>
      <c r="O270" s="27"/>
    </row>
    <row r="271" spans="14:15">
      <c r="N271" s="27"/>
      <c r="O271" s="27"/>
    </row>
    <row r="272" spans="14:15">
      <c r="N272" s="27"/>
      <c r="O272" s="27"/>
    </row>
    <row r="273" spans="14:15">
      <c r="N273" s="27"/>
      <c r="O273" s="27"/>
    </row>
    <row r="274" spans="14:15">
      <c r="N274" s="27"/>
      <c r="O274" s="27"/>
    </row>
    <row r="275" spans="14:15">
      <c r="N275" s="27"/>
      <c r="O275" s="27"/>
    </row>
    <row r="276" spans="14:15">
      <c r="N276" s="27"/>
      <c r="O276" s="27"/>
    </row>
    <row r="277" spans="14:15">
      <c r="N277" s="27"/>
      <c r="O277" s="27"/>
    </row>
    <row r="278" spans="14:15">
      <c r="N278" s="27"/>
      <c r="O278" s="27"/>
    </row>
    <row r="279" spans="14:15">
      <c r="N279" s="27"/>
      <c r="O279" s="27"/>
    </row>
    <row r="280" spans="14:15">
      <c r="N280" s="27"/>
      <c r="O280" s="27"/>
    </row>
    <row r="281" spans="14:15">
      <c r="N281" s="27"/>
      <c r="O281" s="27"/>
    </row>
    <row r="282" spans="14:15">
      <c r="N282" s="27"/>
      <c r="O282" s="27"/>
    </row>
    <row r="283" spans="14:15">
      <c r="N283" s="27"/>
      <c r="O283" s="27"/>
    </row>
    <row r="284" spans="14:15">
      <c r="N284" s="27"/>
      <c r="O284" s="27"/>
    </row>
    <row r="285" spans="14:15">
      <c r="N285" s="27"/>
      <c r="O285" s="27"/>
    </row>
    <row r="286" spans="14:15">
      <c r="N286" s="27"/>
      <c r="O286" s="27"/>
    </row>
    <row r="287" spans="14:15">
      <c r="N287" s="27"/>
      <c r="O287" s="27"/>
    </row>
    <row r="288" spans="14:15">
      <c r="N288" s="27"/>
      <c r="O288" s="27"/>
    </row>
    <row r="289" spans="14:15">
      <c r="N289" s="27"/>
      <c r="O289" s="27"/>
    </row>
    <row r="290" spans="14:15">
      <c r="N290" s="27"/>
      <c r="O290" s="27"/>
    </row>
    <row r="291" spans="14:15">
      <c r="N291" s="27"/>
      <c r="O291" s="27"/>
    </row>
    <row r="292" spans="14:15">
      <c r="N292" s="27"/>
      <c r="O292" s="27"/>
    </row>
    <row r="293" spans="14:15">
      <c r="N293" s="27"/>
      <c r="O293" s="27"/>
    </row>
    <row r="294" spans="14:15">
      <c r="N294" s="27"/>
      <c r="O294" s="27"/>
    </row>
    <row r="295" spans="14:15">
      <c r="N295" s="27"/>
      <c r="O295" s="27"/>
    </row>
    <row r="296" spans="14:15">
      <c r="N296" s="27"/>
      <c r="O296" s="27"/>
    </row>
    <row r="297" spans="14:15">
      <c r="N297" s="27"/>
      <c r="O297" s="27"/>
    </row>
    <row r="298" spans="14:15">
      <c r="N298" s="27"/>
      <c r="O298" s="27"/>
    </row>
    <row r="299" spans="14:15">
      <c r="N299" s="27"/>
      <c r="O299" s="27"/>
    </row>
    <row r="300" spans="14:15">
      <c r="N300" s="27"/>
      <c r="O300" s="27"/>
    </row>
    <row r="301" spans="14:15">
      <c r="N301" s="27"/>
      <c r="O301" s="27"/>
    </row>
    <row r="302" spans="14:15">
      <c r="N302" s="27"/>
      <c r="O302" s="27"/>
    </row>
    <row r="303" spans="14:15">
      <c r="N303" s="27"/>
      <c r="O303" s="27"/>
    </row>
    <row r="304" spans="14:15">
      <c r="N304" s="27"/>
      <c r="O304" s="27"/>
    </row>
    <row r="305" spans="14:15">
      <c r="N305" s="27"/>
      <c r="O305" s="27"/>
    </row>
    <row r="306" spans="14:15">
      <c r="N306" s="27"/>
      <c r="O306" s="27"/>
    </row>
    <row r="307" spans="14:15">
      <c r="N307" s="27"/>
      <c r="O307" s="27"/>
    </row>
    <row r="308" spans="14:15">
      <c r="N308" s="27"/>
      <c r="O308" s="27"/>
    </row>
    <row r="309" spans="14:15">
      <c r="N309" s="27"/>
      <c r="O309" s="27"/>
    </row>
    <row r="310" spans="14:15">
      <c r="N310" s="27"/>
      <c r="O310" s="27"/>
    </row>
    <row r="311" spans="14:15">
      <c r="N311" s="27"/>
      <c r="O311" s="27"/>
    </row>
    <row r="312" spans="14:15">
      <c r="N312" s="27"/>
      <c r="O312" s="27"/>
    </row>
    <row r="313" spans="14:15">
      <c r="N313" s="27"/>
      <c r="O313" s="27"/>
    </row>
    <row r="314" spans="14:15">
      <c r="N314" s="27"/>
      <c r="O314" s="27"/>
    </row>
    <row r="315" spans="14:15">
      <c r="N315" s="27"/>
      <c r="O315" s="27"/>
    </row>
    <row r="316" spans="14:15">
      <c r="N316" s="27"/>
      <c r="O316" s="27"/>
    </row>
    <row r="317" spans="14:15">
      <c r="N317" s="27"/>
      <c r="O317" s="27"/>
    </row>
    <row r="318" spans="14:15">
      <c r="N318" s="27"/>
      <c r="O318" s="27"/>
    </row>
    <row r="319" spans="14:15">
      <c r="N319" s="27"/>
      <c r="O319" s="27"/>
    </row>
    <row r="320" spans="14:15">
      <c r="N320" s="27"/>
      <c r="O320" s="27"/>
    </row>
    <row r="321" spans="14:15">
      <c r="N321" s="27"/>
      <c r="O321" s="27"/>
    </row>
    <row r="322" spans="14:15">
      <c r="N322" s="27"/>
      <c r="O322" s="27"/>
    </row>
    <row r="323" spans="14:15">
      <c r="N323" s="27"/>
      <c r="O323" s="27"/>
    </row>
    <row r="324" spans="14:15">
      <c r="N324" s="27"/>
      <c r="O324" s="27"/>
    </row>
    <row r="325" spans="14:15">
      <c r="N325" s="27"/>
      <c r="O325" s="27"/>
    </row>
    <row r="326" spans="14:15">
      <c r="N326" s="27"/>
      <c r="O326" s="27"/>
    </row>
    <row r="327" spans="14:15">
      <c r="N327" s="27"/>
      <c r="O327" s="27"/>
    </row>
    <row r="328" spans="14:15">
      <c r="N328" s="27"/>
      <c r="O328" s="27"/>
    </row>
    <row r="329" spans="14:15">
      <c r="N329" s="27"/>
      <c r="O329" s="27"/>
    </row>
    <row r="330" spans="14:15">
      <c r="N330" s="27"/>
      <c r="O330" s="27"/>
    </row>
    <row r="331" spans="14:15">
      <c r="N331" s="27"/>
      <c r="O331" s="27"/>
    </row>
    <row r="332" spans="14:15">
      <c r="N332" s="27"/>
      <c r="O332" s="27"/>
    </row>
    <row r="333" spans="14:15">
      <c r="N333" s="27"/>
      <c r="O333" s="27"/>
    </row>
    <row r="334" spans="14:15">
      <c r="N334" s="27"/>
      <c r="O334" s="27"/>
    </row>
    <row r="335" spans="14:15">
      <c r="N335" s="27"/>
      <c r="O335" s="27"/>
    </row>
    <row r="336" spans="14:15">
      <c r="N336" s="27"/>
      <c r="O336" s="27"/>
    </row>
    <row r="337" spans="14:15">
      <c r="N337" s="27"/>
      <c r="O337" s="27"/>
    </row>
    <row r="338" spans="14:15">
      <c r="N338" s="27"/>
      <c r="O338" s="27"/>
    </row>
    <row r="339" spans="14:15">
      <c r="N339" s="27"/>
      <c r="O339" s="27"/>
    </row>
    <row r="340" spans="14:15">
      <c r="N340" s="27"/>
      <c r="O340" s="27"/>
    </row>
    <row r="341" spans="14:15">
      <c r="N341" s="27"/>
      <c r="O341" s="27"/>
    </row>
    <row r="342" spans="14:15">
      <c r="N342" s="27"/>
      <c r="O342" s="27"/>
    </row>
    <row r="343" spans="14:15">
      <c r="N343" s="27"/>
      <c r="O343" s="27"/>
    </row>
    <row r="344" spans="14:15">
      <c r="N344" s="27"/>
      <c r="O344" s="27"/>
    </row>
    <row r="345" spans="14:15">
      <c r="N345" s="27"/>
      <c r="O345" s="27"/>
    </row>
    <row r="346" spans="14:15">
      <c r="N346" s="27"/>
      <c r="O346" s="27"/>
    </row>
    <row r="347" spans="14:15">
      <c r="N347" s="27"/>
      <c r="O347" s="27"/>
    </row>
    <row r="348" spans="14:15">
      <c r="N348" s="27"/>
      <c r="O348" s="27"/>
    </row>
    <row r="349" spans="14:15">
      <c r="N349" s="27"/>
      <c r="O349" s="27"/>
    </row>
    <row r="350" spans="14:15">
      <c r="N350" s="27"/>
      <c r="O350" s="27"/>
    </row>
    <row r="351" spans="14:15">
      <c r="N351" s="27"/>
      <c r="O351" s="27"/>
    </row>
    <row r="352" spans="14:15">
      <c r="N352" s="27"/>
      <c r="O352" s="27"/>
    </row>
    <row r="353" spans="14:15">
      <c r="N353" s="27"/>
      <c r="O353" s="27"/>
    </row>
    <row r="354" spans="14:15">
      <c r="N354" s="27"/>
      <c r="O354" s="27"/>
    </row>
    <row r="355" spans="14:15">
      <c r="N355" s="27"/>
      <c r="O355" s="27"/>
    </row>
    <row r="356" spans="14:15">
      <c r="N356" s="27"/>
      <c r="O356" s="27"/>
    </row>
    <row r="357" spans="14:15">
      <c r="N357" s="27"/>
      <c r="O357" s="27"/>
    </row>
    <row r="358" spans="14:15">
      <c r="N358" s="27"/>
      <c r="O358" s="27"/>
    </row>
    <row r="359" spans="14:15">
      <c r="N359" s="27"/>
      <c r="O359" s="27"/>
    </row>
    <row r="360" spans="14:15">
      <c r="N360" s="27"/>
      <c r="O360" s="27"/>
    </row>
    <row r="361" spans="14:15">
      <c r="N361" s="27"/>
      <c r="O361" s="27"/>
    </row>
    <row r="362" spans="14:15">
      <c r="N362" s="27"/>
      <c r="O362" s="27"/>
    </row>
    <row r="363" spans="14:15">
      <c r="N363" s="27"/>
      <c r="O363" s="27"/>
    </row>
    <row r="364" spans="14:15">
      <c r="N364" s="27"/>
      <c r="O364" s="27"/>
    </row>
    <row r="365" spans="14:15">
      <c r="N365" s="27"/>
      <c r="O365" s="27"/>
    </row>
    <row r="366" spans="14:15">
      <c r="N366" s="27"/>
      <c r="O366" s="27"/>
    </row>
    <row r="367" spans="14:15">
      <c r="N367" s="27"/>
      <c r="O367" s="27"/>
    </row>
    <row r="368" spans="14:15">
      <c r="N368" s="27"/>
      <c r="O368" s="27"/>
    </row>
    <row r="369" spans="14:15">
      <c r="N369" s="27"/>
      <c r="O369" s="27"/>
    </row>
    <row r="370" spans="14:15">
      <c r="N370" s="27"/>
      <c r="O370" s="27"/>
    </row>
    <row r="371" spans="14:15">
      <c r="N371" s="27"/>
      <c r="O371" s="27"/>
    </row>
    <row r="372" spans="14:15">
      <c r="N372" s="27"/>
      <c r="O372" s="27"/>
    </row>
    <row r="373" spans="14:15">
      <c r="N373" s="27"/>
      <c r="O373" s="27"/>
    </row>
    <row r="374" spans="14:15">
      <c r="N374" s="27"/>
      <c r="O374" s="27"/>
    </row>
    <row r="375" spans="14:15">
      <c r="N375" s="27"/>
      <c r="O375" s="27"/>
    </row>
    <row r="376" spans="14:15">
      <c r="N376" s="27"/>
      <c r="O376" s="27"/>
    </row>
    <row r="377" spans="14:15">
      <c r="N377" s="27"/>
      <c r="O377" s="27"/>
    </row>
    <row r="378" spans="14:15">
      <c r="N378" s="27"/>
      <c r="O378" s="27"/>
    </row>
    <row r="379" spans="14:15">
      <c r="N379" s="27"/>
      <c r="O379" s="27"/>
    </row>
    <row r="380" spans="14:15">
      <c r="N380" s="27"/>
      <c r="O380" s="27"/>
    </row>
    <row r="381" spans="14:15">
      <c r="N381" s="27"/>
      <c r="O381" s="27"/>
    </row>
    <row r="382" spans="14:15">
      <c r="N382" s="27"/>
      <c r="O382" s="27"/>
    </row>
    <row r="383" spans="14:15">
      <c r="N383" s="27"/>
      <c r="O383" s="27"/>
    </row>
    <row r="384" spans="14:15">
      <c r="N384" s="27"/>
      <c r="O384" s="27"/>
    </row>
    <row r="385" spans="14:15">
      <c r="N385" s="27"/>
      <c r="O385" s="27"/>
    </row>
    <row r="386" spans="14:15">
      <c r="N386" s="27"/>
      <c r="O386" s="27"/>
    </row>
    <row r="387" spans="14:15">
      <c r="N387" s="27"/>
      <c r="O387" s="27"/>
    </row>
    <row r="388" spans="14:15">
      <c r="N388" s="27"/>
      <c r="O388" s="27"/>
    </row>
    <row r="389" spans="14:15">
      <c r="N389" s="27"/>
      <c r="O389" s="27"/>
    </row>
    <row r="390" spans="14:15">
      <c r="N390" s="27"/>
      <c r="O390" s="27"/>
    </row>
    <row r="391" spans="14:15">
      <c r="N391" s="27"/>
      <c r="O391" s="27"/>
    </row>
    <row r="392" spans="14:15">
      <c r="N392" s="27"/>
      <c r="O392" s="27"/>
    </row>
    <row r="393" spans="14:15">
      <c r="N393" s="27"/>
      <c r="O393" s="27"/>
    </row>
    <row r="394" spans="14:15">
      <c r="N394" s="27"/>
      <c r="O394" s="27"/>
    </row>
    <row r="395" spans="14:15">
      <c r="N395" s="27"/>
      <c r="O395" s="27"/>
    </row>
    <row r="396" spans="14:15">
      <c r="N396" s="27"/>
      <c r="O396" s="27"/>
    </row>
    <row r="397" spans="14:15">
      <c r="N397" s="27"/>
      <c r="O397" s="27"/>
    </row>
    <row r="398" spans="14:15">
      <c r="N398" s="27"/>
      <c r="O398" s="27"/>
    </row>
    <row r="399" spans="14:15">
      <c r="N399" s="27"/>
      <c r="O399" s="27"/>
    </row>
    <row r="400" spans="14:15">
      <c r="N400" s="27"/>
      <c r="O400" s="27"/>
    </row>
    <row r="401" spans="14:15">
      <c r="N401" s="27"/>
      <c r="O401" s="27"/>
    </row>
    <row r="402" spans="14:15">
      <c r="N402" s="27"/>
      <c r="O402" s="27"/>
    </row>
    <row r="403" spans="14:15">
      <c r="N403" s="27"/>
      <c r="O403" s="27"/>
    </row>
    <row r="404" spans="14:15">
      <c r="N404" s="27"/>
      <c r="O404" s="27"/>
    </row>
    <row r="405" spans="14:15">
      <c r="N405" s="27"/>
      <c r="O405" s="27"/>
    </row>
    <row r="406" spans="14:15">
      <c r="N406" s="27"/>
      <c r="O406" s="27"/>
    </row>
    <row r="407" spans="14:15">
      <c r="N407" s="27"/>
      <c r="O407" s="27"/>
    </row>
    <row r="408" spans="14:15">
      <c r="N408" s="27"/>
      <c r="O408" s="27"/>
    </row>
    <row r="409" spans="14:15">
      <c r="N409" s="27"/>
      <c r="O409" s="27"/>
    </row>
    <row r="410" spans="14:15">
      <c r="N410" s="27"/>
      <c r="O410" s="27"/>
    </row>
    <row r="411" spans="14:15">
      <c r="N411" s="27"/>
      <c r="O411" s="27"/>
    </row>
    <row r="412" spans="14:15">
      <c r="N412" s="27"/>
      <c r="O412" s="27"/>
    </row>
    <row r="413" spans="14:15">
      <c r="N413" s="27"/>
      <c r="O413" s="27"/>
    </row>
    <row r="414" spans="14:15">
      <c r="N414" s="27"/>
      <c r="O414" s="27"/>
    </row>
    <row r="415" spans="14:15">
      <c r="N415" s="27"/>
      <c r="O415" s="27"/>
    </row>
    <row r="416" spans="14:15">
      <c r="N416" s="27"/>
      <c r="O416" s="27"/>
    </row>
    <row r="417" spans="14:15">
      <c r="N417" s="27"/>
      <c r="O417" s="27"/>
    </row>
    <row r="418" spans="14:15">
      <c r="N418" s="27"/>
      <c r="O418" s="27"/>
    </row>
    <row r="419" spans="14:15">
      <c r="N419" s="27"/>
      <c r="O419" s="27"/>
    </row>
    <row r="420" spans="14:15">
      <c r="N420" s="27"/>
      <c r="O420" s="27"/>
    </row>
    <row r="421" spans="14:15">
      <c r="N421" s="27"/>
      <c r="O421" s="27"/>
    </row>
    <row r="422" spans="14:15">
      <c r="N422" s="27"/>
      <c r="O422" s="27"/>
    </row>
    <row r="423" spans="14:15">
      <c r="N423" s="27"/>
      <c r="O423" s="27"/>
    </row>
    <row r="424" spans="14:15">
      <c r="N424" s="27"/>
      <c r="O424" s="27"/>
    </row>
    <row r="425" spans="14:15">
      <c r="N425" s="27"/>
      <c r="O425" s="27"/>
    </row>
    <row r="426" spans="14:15">
      <c r="N426" s="27"/>
      <c r="O426" s="27"/>
    </row>
    <row r="427" spans="14:15">
      <c r="N427" s="27"/>
      <c r="O427" s="27"/>
    </row>
    <row r="428" spans="14:15">
      <c r="N428" s="27"/>
      <c r="O428" s="27"/>
    </row>
    <row r="429" spans="14:15">
      <c r="N429" s="27"/>
      <c r="O429" s="27"/>
    </row>
    <row r="430" spans="14:15">
      <c r="N430" s="27"/>
      <c r="O430" s="27"/>
    </row>
    <row r="431" spans="14:15">
      <c r="N431" s="27"/>
      <c r="O431" s="27"/>
    </row>
    <row r="432" spans="14:15">
      <c r="N432" s="27"/>
      <c r="O432" s="27"/>
    </row>
    <row r="433" spans="14:15">
      <c r="N433" s="27"/>
      <c r="O433" s="27"/>
    </row>
    <row r="434" spans="14:15">
      <c r="N434" s="27"/>
      <c r="O434" s="27"/>
    </row>
    <row r="435" spans="14:15">
      <c r="N435" s="27"/>
      <c r="O435" s="27"/>
    </row>
    <row r="436" spans="14:15">
      <c r="N436" s="27"/>
      <c r="O436" s="27"/>
    </row>
    <row r="437" spans="14:15">
      <c r="N437" s="27"/>
      <c r="O437" s="27"/>
    </row>
    <row r="438" spans="14:15">
      <c r="N438" s="27"/>
      <c r="O438" s="27"/>
    </row>
    <row r="439" spans="14:15">
      <c r="N439" s="27"/>
      <c r="O439" s="27"/>
    </row>
    <row r="440" spans="14:15">
      <c r="N440" s="27"/>
      <c r="O440" s="27"/>
    </row>
    <row r="441" spans="14:15">
      <c r="N441" s="27"/>
      <c r="O441" s="27"/>
    </row>
    <row r="442" spans="14:15">
      <c r="N442" s="27"/>
      <c r="O442" s="27"/>
    </row>
    <row r="443" spans="14:15">
      <c r="N443" s="27"/>
      <c r="O443" s="27"/>
    </row>
    <row r="444" spans="14:15">
      <c r="N444" s="27"/>
      <c r="O444" s="27"/>
    </row>
    <row r="445" spans="14:15">
      <c r="N445" s="27"/>
      <c r="O445" s="27"/>
    </row>
    <row r="446" spans="14:15">
      <c r="N446" s="27"/>
      <c r="O446" s="27"/>
    </row>
    <row r="447" spans="14:15">
      <c r="N447" s="27"/>
      <c r="O447" s="27"/>
    </row>
    <row r="448" spans="14:15">
      <c r="N448" s="27"/>
      <c r="O448" s="27"/>
    </row>
    <row r="449" spans="14:15">
      <c r="N449" s="27"/>
      <c r="O449" s="27"/>
    </row>
    <row r="450" spans="14:15">
      <c r="N450" s="27"/>
      <c r="O450" s="27"/>
    </row>
    <row r="451" spans="14:15">
      <c r="N451" s="27"/>
      <c r="O451" s="27"/>
    </row>
    <row r="452" spans="14:15">
      <c r="N452" s="27"/>
      <c r="O452" s="27"/>
    </row>
    <row r="453" spans="14:15">
      <c r="N453" s="27"/>
      <c r="O453" s="27"/>
    </row>
    <row r="454" spans="14:15">
      <c r="N454" s="27"/>
      <c r="O454" s="27"/>
    </row>
    <row r="455" spans="14:15">
      <c r="N455" s="27"/>
      <c r="O455" s="27"/>
    </row>
    <row r="456" spans="14:15">
      <c r="N456" s="27"/>
      <c r="O456" s="27"/>
    </row>
    <row r="457" spans="14:15">
      <c r="N457" s="27"/>
      <c r="O457" s="27"/>
    </row>
    <row r="458" spans="14:15">
      <c r="N458" s="27"/>
      <c r="O458" s="27"/>
    </row>
    <row r="459" spans="14:15">
      <c r="N459" s="27"/>
      <c r="O459" s="27"/>
    </row>
    <row r="460" spans="14:15">
      <c r="N460" s="27"/>
      <c r="O460" s="27"/>
    </row>
    <row r="461" spans="14:15">
      <c r="N461" s="27"/>
      <c r="O461" s="27"/>
    </row>
    <row r="462" spans="14:15">
      <c r="N462" s="27"/>
      <c r="O462" s="27"/>
    </row>
    <row r="463" spans="14:15">
      <c r="N463" s="27"/>
      <c r="O463" s="27"/>
    </row>
    <row r="464" spans="14:15">
      <c r="N464" s="27"/>
      <c r="O464" s="27"/>
    </row>
    <row r="465" spans="14:15">
      <c r="N465" s="27"/>
      <c r="O465" s="27"/>
    </row>
    <row r="466" spans="14:15">
      <c r="N466" s="27"/>
      <c r="O466" s="27"/>
    </row>
    <row r="467" spans="14:15">
      <c r="N467" s="27"/>
      <c r="O467" s="27"/>
    </row>
    <row r="468" spans="14:15">
      <c r="N468" s="27"/>
      <c r="O468" s="27"/>
    </row>
    <row r="469" spans="14:15">
      <c r="N469" s="27"/>
      <c r="O469" s="27"/>
    </row>
    <row r="470" spans="14:15">
      <c r="N470" s="27"/>
      <c r="O470" s="27"/>
    </row>
    <row r="471" spans="14:15">
      <c r="N471" s="27"/>
      <c r="O471" s="27"/>
    </row>
    <row r="472" spans="14:15">
      <c r="N472" s="27"/>
      <c r="O472" s="27"/>
    </row>
    <row r="473" spans="14:15">
      <c r="N473" s="27"/>
      <c r="O473" s="27"/>
    </row>
    <row r="474" spans="14:15">
      <c r="N474" s="27"/>
      <c r="O474" s="27"/>
    </row>
    <row r="475" spans="14:15">
      <c r="N475" s="27"/>
      <c r="O475" s="27"/>
    </row>
    <row r="476" spans="14:15">
      <c r="N476" s="27"/>
      <c r="O476" s="27"/>
    </row>
    <row r="477" spans="14:15">
      <c r="N477" s="27"/>
      <c r="O477" s="27"/>
    </row>
    <row r="478" spans="14:15">
      <c r="N478" s="27"/>
      <c r="O478" s="27"/>
    </row>
    <row r="479" spans="14:15">
      <c r="N479" s="27"/>
      <c r="O479" s="27"/>
    </row>
    <row r="480" spans="14:15">
      <c r="N480" s="27"/>
      <c r="O480" s="27"/>
    </row>
    <row r="481" spans="14:15">
      <c r="N481" s="27"/>
      <c r="O481" s="27"/>
    </row>
    <row r="482" spans="14:15">
      <c r="N482" s="27"/>
      <c r="O482" s="27"/>
    </row>
    <row r="483" spans="14:15">
      <c r="N483" s="27"/>
      <c r="O483" s="27"/>
    </row>
    <row r="484" spans="14:15">
      <c r="N484" s="27"/>
      <c r="O484" s="27"/>
    </row>
    <row r="485" spans="14:15">
      <c r="N485" s="27"/>
      <c r="O485" s="27"/>
    </row>
    <row r="486" spans="14:15">
      <c r="N486" s="27"/>
      <c r="O486" s="27"/>
    </row>
    <row r="487" spans="14:15">
      <c r="N487" s="27"/>
      <c r="O487" s="27"/>
    </row>
    <row r="488" spans="14:15">
      <c r="N488" s="27"/>
      <c r="O488" s="27"/>
    </row>
    <row r="489" spans="14:15">
      <c r="N489" s="27"/>
      <c r="O489" s="27"/>
    </row>
    <row r="490" spans="14:15">
      <c r="N490" s="27"/>
      <c r="O490" s="27"/>
    </row>
    <row r="491" spans="14:15">
      <c r="N491" s="27"/>
      <c r="O491" s="27"/>
    </row>
    <row r="492" spans="14:15">
      <c r="N492" s="27"/>
      <c r="O492" s="27"/>
    </row>
    <row r="493" spans="14:15">
      <c r="N493" s="27"/>
      <c r="O493" s="27"/>
    </row>
    <row r="494" spans="14:15">
      <c r="N494" s="27"/>
      <c r="O494" s="27"/>
    </row>
    <row r="495" spans="14:15">
      <c r="N495" s="27"/>
      <c r="O495" s="27"/>
    </row>
    <row r="496" spans="14:15">
      <c r="N496" s="27"/>
      <c r="O496" s="27"/>
    </row>
    <row r="497" spans="14:15">
      <c r="N497" s="27"/>
      <c r="O497" s="27"/>
    </row>
    <row r="498" spans="14:15">
      <c r="N498" s="27"/>
      <c r="O498" s="27"/>
    </row>
    <row r="499" spans="14:15">
      <c r="N499" s="27"/>
      <c r="O499" s="27"/>
    </row>
    <row r="500" spans="14:15">
      <c r="N500" s="27"/>
      <c r="O500" s="27"/>
    </row>
    <row r="501" spans="14:15">
      <c r="N501" s="27"/>
      <c r="O501" s="27"/>
    </row>
    <row r="502" spans="14:15">
      <c r="N502" s="27"/>
      <c r="O502" s="27"/>
    </row>
    <row r="503" spans="14:15">
      <c r="N503" s="27"/>
      <c r="O503" s="27"/>
    </row>
    <row r="504" spans="14:15">
      <c r="N504" s="27"/>
      <c r="O504" s="27"/>
    </row>
    <row r="505" spans="14:15">
      <c r="N505" s="27"/>
      <c r="O505" s="27"/>
    </row>
    <row r="506" spans="14:15">
      <c r="N506" s="27"/>
      <c r="O506" s="27"/>
    </row>
    <row r="507" spans="14:15">
      <c r="N507" s="27"/>
      <c r="O507" s="27"/>
    </row>
    <row r="508" spans="14:15">
      <c r="N508" s="27"/>
      <c r="O508" s="27"/>
    </row>
    <row r="509" spans="14:15">
      <c r="N509" s="27"/>
      <c r="O509" s="27"/>
    </row>
    <row r="510" spans="14:15">
      <c r="N510" s="27"/>
      <c r="O510" s="27"/>
    </row>
    <row r="511" spans="14:15">
      <c r="N511" s="27"/>
      <c r="O511" s="27"/>
    </row>
    <row r="512" spans="14:15">
      <c r="N512" s="27"/>
      <c r="O512" s="27"/>
    </row>
    <row r="513" spans="14:15">
      <c r="N513" s="27"/>
      <c r="O513" s="27"/>
    </row>
    <row r="514" spans="14:15">
      <c r="N514" s="27"/>
      <c r="O514" s="27"/>
    </row>
    <row r="515" spans="14:15">
      <c r="N515" s="27"/>
      <c r="O515" s="27"/>
    </row>
    <row r="516" spans="14:15">
      <c r="N516" s="27"/>
      <c r="O516" s="27"/>
    </row>
    <row r="517" spans="14:15">
      <c r="N517" s="27"/>
      <c r="O517" s="27"/>
    </row>
    <row r="518" spans="14:15">
      <c r="N518" s="27"/>
      <c r="O518" s="27"/>
    </row>
    <row r="519" spans="14:15">
      <c r="N519" s="27"/>
      <c r="O519" s="27"/>
    </row>
    <row r="520" spans="14:15">
      <c r="N520" s="27"/>
      <c r="O520" s="27"/>
    </row>
    <row r="521" spans="14:15">
      <c r="N521" s="27"/>
      <c r="O521" s="27"/>
    </row>
    <row r="522" spans="14:15">
      <c r="N522" s="27"/>
      <c r="O522" s="27"/>
    </row>
    <row r="523" spans="14:15">
      <c r="N523" s="27"/>
      <c r="O523" s="27"/>
    </row>
    <row r="524" spans="14:15">
      <c r="N524" s="27"/>
      <c r="O524" s="27"/>
    </row>
    <row r="525" spans="14:15">
      <c r="N525" s="27"/>
      <c r="O525" s="27"/>
    </row>
    <row r="526" spans="14:15">
      <c r="N526" s="27"/>
      <c r="O526" s="27"/>
    </row>
    <row r="527" spans="14:15">
      <c r="N527" s="27"/>
      <c r="O527" s="27"/>
    </row>
    <row r="528" spans="14:15">
      <c r="N528" s="27"/>
      <c r="O528" s="27"/>
    </row>
    <row r="529" spans="14:15">
      <c r="N529" s="27"/>
      <c r="O529" s="27"/>
    </row>
    <row r="530" spans="14:15">
      <c r="N530" s="27"/>
      <c r="O530" s="27"/>
    </row>
    <row r="531" spans="14:15">
      <c r="N531" s="27"/>
      <c r="O531" s="27"/>
    </row>
    <row r="532" spans="14:15">
      <c r="N532" s="27"/>
      <c r="O532" s="27"/>
    </row>
    <row r="533" spans="14:15">
      <c r="N533" s="27"/>
      <c r="O533" s="27"/>
    </row>
    <row r="534" spans="14:15">
      <c r="N534" s="27"/>
      <c r="O534" s="27"/>
    </row>
    <row r="535" spans="14:15">
      <c r="N535" s="27"/>
      <c r="O535" s="27"/>
    </row>
    <row r="536" spans="14:15">
      <c r="N536" s="27"/>
      <c r="O536" s="27"/>
    </row>
    <row r="537" spans="14:15">
      <c r="N537" s="27"/>
      <c r="O537" s="27"/>
    </row>
    <row r="538" spans="14:15">
      <c r="N538" s="27"/>
      <c r="O538" s="27"/>
    </row>
    <row r="539" spans="14:15">
      <c r="N539" s="27"/>
      <c r="O539" s="27"/>
    </row>
    <row r="540" spans="14:15">
      <c r="N540" s="27"/>
      <c r="O540" s="27"/>
    </row>
    <row r="541" spans="14:15">
      <c r="N541" s="27"/>
      <c r="O541" s="27"/>
    </row>
    <row r="542" spans="14:15">
      <c r="N542" s="27"/>
      <c r="O542" s="27"/>
    </row>
    <row r="543" spans="14:15">
      <c r="N543" s="27"/>
      <c r="O543" s="27"/>
    </row>
    <row r="544" spans="14:15">
      <c r="N544" s="27"/>
      <c r="O544" s="27"/>
    </row>
    <row r="545" spans="14:15">
      <c r="N545" s="27"/>
      <c r="O545" s="27"/>
    </row>
    <row r="546" spans="14:15">
      <c r="N546" s="27"/>
      <c r="O546" s="27"/>
    </row>
    <row r="547" spans="14:15">
      <c r="N547" s="27"/>
      <c r="O547" s="27"/>
    </row>
    <row r="548" spans="14:15">
      <c r="N548" s="27"/>
      <c r="O548" s="27"/>
    </row>
    <row r="549" spans="14:15">
      <c r="N549" s="27"/>
      <c r="O549" s="27"/>
    </row>
    <row r="550" spans="14:15">
      <c r="N550" s="27"/>
      <c r="O550" s="27"/>
    </row>
    <row r="551" spans="14:15">
      <c r="N551" s="27"/>
      <c r="O551" s="27"/>
    </row>
    <row r="552" spans="14:15">
      <c r="N552" s="27"/>
      <c r="O552" s="27"/>
    </row>
    <row r="553" spans="14:15">
      <c r="N553" s="27"/>
      <c r="O553" s="27"/>
    </row>
    <row r="554" spans="14:15">
      <c r="N554" s="27"/>
      <c r="O554" s="27"/>
    </row>
    <row r="555" spans="14:15">
      <c r="N555" s="27"/>
      <c r="O555" s="27"/>
    </row>
    <row r="556" spans="14:15">
      <c r="N556" s="27"/>
      <c r="O556" s="27"/>
    </row>
    <row r="557" spans="14:15">
      <c r="N557" s="27"/>
      <c r="O557" s="27"/>
    </row>
    <row r="558" spans="14:15">
      <c r="N558" s="27"/>
      <c r="O558" s="27"/>
    </row>
    <row r="559" spans="14:15">
      <c r="N559" s="27"/>
      <c r="O559" s="27"/>
    </row>
    <row r="560" spans="14:15">
      <c r="N560" s="27"/>
      <c r="O560" s="27"/>
    </row>
    <row r="561" spans="14:15">
      <c r="N561" s="27"/>
      <c r="O561" s="27"/>
    </row>
    <row r="562" spans="14:15">
      <c r="N562" s="27"/>
      <c r="O562" s="27"/>
    </row>
    <row r="563" spans="14:15">
      <c r="N563" s="27"/>
      <c r="O563" s="27"/>
    </row>
    <row r="564" spans="14:15">
      <c r="N564" s="27"/>
      <c r="O564" s="27"/>
    </row>
    <row r="565" spans="14:15">
      <c r="N565" s="27"/>
      <c r="O565" s="27"/>
    </row>
    <row r="566" spans="14:15">
      <c r="N566" s="27"/>
      <c r="O566" s="27"/>
    </row>
    <row r="567" spans="14:15">
      <c r="N567" s="27"/>
      <c r="O567" s="27"/>
    </row>
    <row r="568" spans="14:15">
      <c r="N568" s="27"/>
      <c r="O568" s="27"/>
    </row>
    <row r="569" spans="14:15">
      <c r="N569" s="27"/>
      <c r="O569" s="27"/>
    </row>
    <row r="570" spans="14:15">
      <c r="N570" s="27"/>
      <c r="O570" s="27"/>
    </row>
    <row r="571" spans="14:15">
      <c r="N571" s="27"/>
      <c r="O571" s="27"/>
    </row>
    <row r="572" spans="14:15">
      <c r="N572" s="27"/>
      <c r="O572" s="27"/>
    </row>
    <row r="573" spans="14:15">
      <c r="N573" s="27"/>
      <c r="O573" s="27"/>
    </row>
    <row r="574" spans="14:15">
      <c r="N574" s="27"/>
      <c r="O574" s="27"/>
    </row>
    <row r="575" spans="14:15">
      <c r="N575" s="27"/>
      <c r="O575" s="27"/>
    </row>
    <row r="576" spans="14:15">
      <c r="N576" s="27"/>
      <c r="O576" s="27"/>
    </row>
    <row r="577" spans="14:15">
      <c r="N577" s="27"/>
      <c r="O577" s="27"/>
    </row>
    <row r="578" spans="14:15">
      <c r="N578" s="27"/>
      <c r="O578" s="27"/>
    </row>
    <row r="579" spans="14:15">
      <c r="N579" s="27"/>
      <c r="O579" s="27"/>
    </row>
    <row r="580" spans="14:15">
      <c r="N580" s="27"/>
      <c r="O580" s="27"/>
    </row>
    <row r="581" spans="14:15">
      <c r="N581" s="27"/>
      <c r="O581" s="27"/>
    </row>
    <row r="582" spans="14:15">
      <c r="N582" s="27"/>
      <c r="O582" s="27"/>
    </row>
    <row r="583" spans="14:15">
      <c r="N583" s="27"/>
      <c r="O583" s="27"/>
    </row>
    <row r="584" spans="14:15">
      <c r="N584" s="27"/>
      <c r="O584" s="27"/>
    </row>
    <row r="585" spans="14:15">
      <c r="N585" s="27"/>
      <c r="O585" s="27"/>
    </row>
    <row r="586" spans="14:15">
      <c r="N586" s="27"/>
      <c r="O586" s="27"/>
    </row>
    <row r="587" spans="14:15">
      <c r="N587" s="27"/>
      <c r="O587" s="27"/>
    </row>
    <row r="588" spans="14:15">
      <c r="N588" s="27"/>
      <c r="O588" s="27"/>
    </row>
    <row r="589" spans="14:15">
      <c r="N589" s="27"/>
      <c r="O589" s="27"/>
    </row>
    <row r="590" spans="14:15">
      <c r="N590" s="27"/>
      <c r="O590" s="27"/>
    </row>
    <row r="591" spans="14:15">
      <c r="N591" s="27"/>
      <c r="O591" s="27"/>
    </row>
    <row r="592" spans="14:15">
      <c r="N592" s="27"/>
      <c r="O592" s="27"/>
    </row>
    <row r="593" spans="14:15">
      <c r="N593" s="27"/>
      <c r="O593" s="27"/>
    </row>
    <row r="594" spans="14:15">
      <c r="N594" s="27"/>
      <c r="O594" s="27"/>
    </row>
    <row r="595" spans="14:15">
      <c r="N595" s="27"/>
      <c r="O595" s="27"/>
    </row>
    <row r="596" spans="14:15">
      <c r="N596" s="27"/>
      <c r="O596" s="27"/>
    </row>
    <row r="597" spans="14:15">
      <c r="N597" s="27"/>
      <c r="O597" s="27"/>
    </row>
    <row r="598" spans="14:15">
      <c r="N598" s="27"/>
      <c r="O598" s="27"/>
    </row>
    <row r="599" spans="14:15">
      <c r="N599" s="27"/>
      <c r="O599" s="27"/>
    </row>
    <row r="600" spans="14:15">
      <c r="N600" s="27"/>
      <c r="O600" s="27"/>
    </row>
    <row r="601" spans="14:15">
      <c r="N601" s="27"/>
      <c r="O601" s="27"/>
    </row>
    <row r="602" spans="14:15">
      <c r="N602" s="27"/>
      <c r="O602" s="27"/>
    </row>
    <row r="603" spans="14:15">
      <c r="N603" s="27"/>
      <c r="O603" s="27"/>
    </row>
    <row r="604" spans="14:15">
      <c r="N604" s="27"/>
      <c r="O604" s="27"/>
    </row>
    <row r="605" spans="14:15">
      <c r="N605" s="27"/>
      <c r="O605" s="27"/>
    </row>
    <row r="606" spans="14:15">
      <c r="N606" s="27"/>
      <c r="O606" s="27"/>
    </row>
    <row r="607" spans="14:15">
      <c r="N607" s="27"/>
      <c r="O607" s="27"/>
    </row>
    <row r="608" spans="14:15">
      <c r="N608" s="27"/>
      <c r="O608" s="27"/>
    </row>
    <row r="609" spans="14:15">
      <c r="N609" s="27"/>
      <c r="O609" s="27"/>
    </row>
    <row r="610" spans="14:15">
      <c r="N610" s="27"/>
      <c r="O610" s="27"/>
    </row>
    <row r="611" spans="14:15">
      <c r="N611" s="27"/>
      <c r="O611" s="27"/>
    </row>
    <row r="612" spans="14:15">
      <c r="N612" s="27"/>
      <c r="O612" s="27"/>
    </row>
    <row r="613" spans="14:15">
      <c r="N613" s="27"/>
      <c r="O613" s="27"/>
    </row>
    <row r="614" spans="14:15">
      <c r="N614" s="27"/>
      <c r="O614" s="27"/>
    </row>
    <row r="615" spans="14:15">
      <c r="N615" s="27"/>
      <c r="O615" s="27"/>
    </row>
    <row r="616" spans="14:15">
      <c r="N616" s="27"/>
      <c r="O616" s="27"/>
    </row>
    <row r="617" spans="14:15">
      <c r="N617" s="27"/>
      <c r="O617" s="27"/>
    </row>
    <row r="618" spans="14:15">
      <c r="N618" s="27"/>
      <c r="O618" s="27"/>
    </row>
    <row r="619" spans="14:15">
      <c r="N619" s="27"/>
      <c r="O619" s="27"/>
    </row>
    <row r="620" spans="14:15">
      <c r="N620" s="27"/>
      <c r="O620" s="27"/>
    </row>
    <row r="621" spans="14:15">
      <c r="N621" s="27"/>
      <c r="O621" s="27"/>
    </row>
    <row r="622" spans="14:15">
      <c r="N622" s="27"/>
      <c r="O622" s="27"/>
    </row>
    <row r="623" spans="14:15">
      <c r="N623" s="27"/>
      <c r="O623" s="27"/>
    </row>
    <row r="624" spans="14:15">
      <c r="N624" s="27"/>
      <c r="O624" s="27"/>
    </row>
    <row r="625" spans="14:15">
      <c r="N625" s="27"/>
      <c r="O625" s="27"/>
    </row>
    <row r="626" spans="14:15">
      <c r="N626" s="27"/>
      <c r="O626" s="27"/>
    </row>
    <row r="627" spans="14:15">
      <c r="N627" s="27"/>
      <c r="O627" s="27"/>
    </row>
    <row r="628" spans="14:15">
      <c r="N628" s="27"/>
      <c r="O628" s="27"/>
    </row>
    <row r="629" spans="14:15">
      <c r="N629" s="27"/>
      <c r="O629" s="27"/>
    </row>
    <row r="630" spans="14:15">
      <c r="N630" s="27"/>
      <c r="O630" s="27"/>
    </row>
    <row r="631" spans="14:15">
      <c r="N631" s="27"/>
      <c r="O631" s="27"/>
    </row>
    <row r="632" spans="14:15">
      <c r="N632" s="27"/>
      <c r="O632" s="27"/>
    </row>
    <row r="633" spans="14:15">
      <c r="N633" s="27"/>
      <c r="O633" s="27"/>
    </row>
    <row r="634" spans="14:15">
      <c r="N634" s="27"/>
      <c r="O634" s="27"/>
    </row>
    <row r="635" spans="14:15">
      <c r="N635" s="27"/>
      <c r="O635" s="27"/>
    </row>
    <row r="636" spans="14:15">
      <c r="N636" s="27"/>
      <c r="O636" s="27"/>
    </row>
    <row r="637" spans="14:15">
      <c r="N637" s="27"/>
      <c r="O637" s="27"/>
    </row>
    <row r="638" spans="14:15">
      <c r="N638" s="27"/>
      <c r="O638" s="27"/>
    </row>
    <row r="639" spans="14:15">
      <c r="N639" s="27"/>
      <c r="O639" s="27"/>
    </row>
    <row r="640" spans="14:15">
      <c r="N640" s="27"/>
      <c r="O640" s="27"/>
    </row>
    <row r="641" spans="14:15">
      <c r="N641" s="27"/>
      <c r="O641" s="27"/>
    </row>
    <row r="642" spans="14:15">
      <c r="N642" s="27"/>
      <c r="O642" s="27"/>
    </row>
    <row r="643" spans="14:15">
      <c r="N643" s="27"/>
      <c r="O643" s="27"/>
    </row>
    <row r="644" spans="14:15">
      <c r="N644" s="27"/>
      <c r="O644" s="27"/>
    </row>
    <row r="645" spans="14:15">
      <c r="N645" s="27"/>
      <c r="O645" s="27"/>
    </row>
    <row r="646" spans="14:15">
      <c r="N646" s="27"/>
      <c r="O646" s="27"/>
    </row>
    <row r="647" spans="14:15">
      <c r="N647" s="27"/>
      <c r="O647" s="27"/>
    </row>
    <row r="648" spans="14:15">
      <c r="N648" s="27"/>
      <c r="O648" s="27"/>
    </row>
    <row r="649" spans="14:15">
      <c r="N649" s="27"/>
      <c r="O649" s="27"/>
    </row>
    <row r="650" spans="14:15">
      <c r="N650" s="27"/>
      <c r="O650" s="27"/>
    </row>
    <row r="651" spans="14:15">
      <c r="N651" s="27"/>
      <c r="O651" s="27"/>
    </row>
    <row r="652" spans="14:15">
      <c r="N652" s="27"/>
      <c r="O652" s="27"/>
    </row>
    <row r="653" spans="14:15">
      <c r="N653" s="27"/>
      <c r="O653" s="27"/>
    </row>
    <row r="654" spans="14:15">
      <c r="N654" s="27"/>
      <c r="O654" s="27"/>
    </row>
    <row r="655" spans="14:15">
      <c r="N655" s="27"/>
      <c r="O655" s="27"/>
    </row>
    <row r="656" spans="14:15">
      <c r="N656" s="27"/>
      <c r="O656" s="27"/>
    </row>
    <row r="657" spans="14:15">
      <c r="N657" s="27"/>
      <c r="O657" s="27"/>
    </row>
    <row r="658" spans="14:15">
      <c r="N658" s="27"/>
      <c r="O658" s="27"/>
    </row>
    <row r="659" spans="14:15">
      <c r="N659" s="27"/>
      <c r="O659" s="27"/>
    </row>
    <row r="660" spans="14:15">
      <c r="N660" s="27"/>
      <c r="O660" s="27"/>
    </row>
    <row r="661" spans="14:15">
      <c r="N661" s="27"/>
      <c r="O661" s="27"/>
    </row>
    <row r="662" spans="14:15">
      <c r="N662" s="27"/>
      <c r="O662" s="27"/>
    </row>
    <row r="663" spans="14:15">
      <c r="N663" s="27"/>
      <c r="O663" s="27"/>
    </row>
    <row r="664" spans="14:15">
      <c r="N664" s="27"/>
      <c r="O664" s="27"/>
    </row>
    <row r="665" spans="14:15">
      <c r="N665" s="27"/>
      <c r="O665" s="27"/>
    </row>
    <row r="666" spans="14:15">
      <c r="N666" s="27"/>
      <c r="O666" s="27"/>
    </row>
    <row r="667" spans="14:15">
      <c r="N667" s="27"/>
      <c r="O667" s="27"/>
    </row>
    <row r="668" spans="14:15">
      <c r="N668" s="27"/>
      <c r="O668" s="27"/>
    </row>
    <row r="669" spans="14:15">
      <c r="N669" s="27"/>
      <c r="O669" s="27"/>
    </row>
    <row r="670" spans="14:15">
      <c r="N670" s="27"/>
      <c r="O670" s="27"/>
    </row>
    <row r="671" spans="14:15">
      <c r="N671" s="27"/>
      <c r="O671" s="27"/>
    </row>
    <row r="672" spans="14:15">
      <c r="N672" s="27"/>
      <c r="O672" s="27"/>
    </row>
    <row r="673" spans="14:15">
      <c r="N673" s="27"/>
      <c r="O673" s="27"/>
    </row>
    <row r="674" spans="14:15">
      <c r="N674" s="27"/>
      <c r="O674" s="27"/>
    </row>
    <row r="675" spans="14:15">
      <c r="N675" s="27"/>
      <c r="O675" s="27"/>
    </row>
    <row r="676" spans="14:15">
      <c r="N676" s="27"/>
      <c r="O676" s="27"/>
    </row>
    <row r="677" spans="14:15">
      <c r="N677" s="27"/>
      <c r="O677" s="27"/>
    </row>
    <row r="678" spans="14:15">
      <c r="N678" s="27"/>
      <c r="O678" s="27"/>
    </row>
    <row r="679" spans="14:15">
      <c r="N679" s="27"/>
      <c r="O679" s="27"/>
    </row>
    <row r="680" spans="14:15">
      <c r="N680" s="27"/>
      <c r="O680" s="27"/>
    </row>
    <row r="681" spans="14:15">
      <c r="N681" s="27"/>
      <c r="O681" s="27"/>
    </row>
    <row r="682" spans="14:15">
      <c r="N682" s="27"/>
      <c r="O682" s="27"/>
    </row>
    <row r="683" spans="14:15">
      <c r="N683" s="27"/>
      <c r="O683" s="27"/>
    </row>
    <row r="684" spans="14:15">
      <c r="N684" s="27"/>
      <c r="O684" s="27"/>
    </row>
    <row r="685" spans="14:15">
      <c r="N685" s="27"/>
      <c r="O685" s="27"/>
    </row>
    <row r="686" spans="14:15">
      <c r="N686" s="27"/>
      <c r="O686" s="27"/>
    </row>
    <row r="687" spans="14:15">
      <c r="N687" s="27"/>
      <c r="O687" s="27"/>
    </row>
    <row r="688" spans="14:15">
      <c r="N688" s="27"/>
      <c r="O688" s="27"/>
    </row>
    <row r="689" spans="14:15">
      <c r="N689" s="27"/>
      <c r="O689" s="27"/>
    </row>
    <row r="690" spans="14:15">
      <c r="N690" s="27"/>
      <c r="O690" s="27"/>
    </row>
    <row r="691" spans="14:15">
      <c r="N691" s="27"/>
      <c r="O691" s="27"/>
    </row>
    <row r="692" spans="14:15">
      <c r="N692" s="27"/>
      <c r="O692" s="27"/>
    </row>
    <row r="693" spans="14:15">
      <c r="N693" s="27"/>
      <c r="O693" s="27"/>
    </row>
    <row r="694" spans="14:15">
      <c r="N694" s="27"/>
      <c r="O694" s="27"/>
    </row>
    <row r="695" spans="14:15">
      <c r="N695" s="27"/>
      <c r="O695" s="27"/>
    </row>
    <row r="696" spans="14:15">
      <c r="N696" s="27"/>
      <c r="O696" s="27"/>
    </row>
    <row r="697" spans="14:15">
      <c r="N697" s="27"/>
      <c r="O697" s="27"/>
    </row>
    <row r="698" spans="14:15">
      <c r="N698" s="27"/>
      <c r="O698" s="27"/>
    </row>
    <row r="699" spans="14:15">
      <c r="N699" s="27"/>
      <c r="O699" s="27"/>
    </row>
    <row r="700" spans="14:15">
      <c r="N700" s="27"/>
      <c r="O700" s="27"/>
    </row>
    <row r="701" spans="14:15">
      <c r="N701" s="27"/>
      <c r="O701" s="27"/>
    </row>
    <row r="702" spans="14:15">
      <c r="N702" s="27"/>
      <c r="O702" s="27"/>
    </row>
    <row r="703" spans="14:15">
      <c r="N703" s="27"/>
      <c r="O703" s="27"/>
    </row>
    <row r="704" spans="14:15">
      <c r="N704" s="27"/>
      <c r="O704" s="27"/>
    </row>
    <row r="705" spans="14:15">
      <c r="N705" s="27"/>
      <c r="O705" s="27"/>
    </row>
    <row r="706" spans="14:15">
      <c r="N706" s="27"/>
      <c r="O706" s="27"/>
    </row>
    <row r="707" spans="14:15">
      <c r="N707" s="27"/>
      <c r="O707" s="27"/>
    </row>
    <row r="708" spans="14:15">
      <c r="N708" s="27"/>
      <c r="O708" s="27"/>
    </row>
    <row r="709" spans="14:15">
      <c r="N709" s="27"/>
      <c r="O709" s="27"/>
    </row>
    <row r="710" spans="14:15">
      <c r="N710" s="27"/>
      <c r="O710" s="27"/>
    </row>
    <row r="711" spans="14:15">
      <c r="N711" s="27"/>
      <c r="O711" s="27"/>
    </row>
    <row r="712" spans="14:15">
      <c r="N712" s="27"/>
      <c r="O712" s="27"/>
    </row>
    <row r="713" spans="14:15">
      <c r="N713" s="27"/>
      <c r="O713" s="27"/>
    </row>
    <row r="714" spans="14:15">
      <c r="N714" s="27"/>
      <c r="O714" s="27"/>
    </row>
    <row r="715" spans="14:15">
      <c r="N715" s="27"/>
      <c r="O715" s="27"/>
    </row>
    <row r="716" spans="14:15">
      <c r="N716" s="27"/>
      <c r="O716" s="27"/>
    </row>
    <row r="717" spans="14:15">
      <c r="N717" s="27"/>
      <c r="O717" s="27"/>
    </row>
    <row r="718" spans="14:15">
      <c r="N718" s="27"/>
      <c r="O718" s="27"/>
    </row>
    <row r="719" spans="14:15">
      <c r="N719" s="27"/>
      <c r="O719" s="27"/>
    </row>
    <row r="720" spans="14:15">
      <c r="N720" s="27"/>
      <c r="O720" s="27"/>
    </row>
    <row r="721" spans="14:15">
      <c r="N721" s="27"/>
      <c r="O721" s="27"/>
    </row>
    <row r="722" spans="14:15">
      <c r="N722" s="27"/>
      <c r="O722" s="27"/>
    </row>
    <row r="723" spans="14:15">
      <c r="N723" s="27"/>
      <c r="O723" s="27"/>
    </row>
    <row r="724" spans="14:15">
      <c r="N724" s="27"/>
      <c r="O724" s="27"/>
    </row>
    <row r="725" spans="14:15">
      <c r="N725" s="27"/>
      <c r="O725" s="27"/>
    </row>
    <row r="726" spans="14:15">
      <c r="N726" s="27"/>
      <c r="O726" s="27"/>
    </row>
    <row r="727" spans="14:15">
      <c r="N727" s="27"/>
      <c r="O727" s="27"/>
    </row>
    <row r="728" spans="14:15">
      <c r="N728" s="27"/>
      <c r="O728" s="27"/>
    </row>
    <row r="729" spans="14:15">
      <c r="N729" s="27"/>
      <c r="O729" s="27"/>
    </row>
    <row r="730" spans="14:15">
      <c r="N730" s="27"/>
      <c r="O730" s="27"/>
    </row>
    <row r="731" spans="14:15">
      <c r="N731" s="27"/>
      <c r="O731" s="27"/>
    </row>
    <row r="732" spans="14:15">
      <c r="N732" s="27"/>
      <c r="O732" s="27"/>
    </row>
    <row r="733" spans="14:15">
      <c r="N733" s="27"/>
      <c r="O733" s="27"/>
    </row>
    <row r="734" spans="14:15">
      <c r="N734" s="27"/>
      <c r="O734" s="27"/>
    </row>
    <row r="735" spans="14:15">
      <c r="N735" s="27"/>
      <c r="O735" s="27"/>
    </row>
    <row r="736" spans="14:15">
      <c r="N736" s="27"/>
      <c r="O736" s="27"/>
    </row>
    <row r="737" spans="14:15">
      <c r="N737" s="27"/>
      <c r="O737" s="27"/>
    </row>
    <row r="738" spans="14:15">
      <c r="N738" s="27"/>
      <c r="O738" s="27"/>
    </row>
    <row r="739" spans="14:15">
      <c r="N739" s="27"/>
      <c r="O739" s="27"/>
    </row>
    <row r="740" spans="14:15">
      <c r="N740" s="27"/>
      <c r="O740" s="27"/>
    </row>
    <row r="741" spans="14:15">
      <c r="N741" s="27"/>
      <c r="O741" s="27"/>
    </row>
    <row r="742" spans="14:15">
      <c r="N742" s="27"/>
      <c r="O742" s="27"/>
    </row>
    <row r="743" spans="14:15">
      <c r="N743" s="27"/>
      <c r="O743" s="27"/>
    </row>
    <row r="744" spans="14:15">
      <c r="N744" s="27"/>
      <c r="O744" s="27"/>
    </row>
    <row r="745" spans="14:15">
      <c r="N745" s="27"/>
      <c r="O745" s="27"/>
    </row>
    <row r="746" spans="14:15">
      <c r="N746" s="27"/>
      <c r="O746" s="27"/>
    </row>
    <row r="747" spans="14:15">
      <c r="N747" s="27"/>
      <c r="O747" s="27"/>
    </row>
    <row r="748" spans="14:15">
      <c r="N748" s="27"/>
      <c r="O748" s="27"/>
    </row>
    <row r="749" spans="14:15">
      <c r="N749" s="27"/>
      <c r="O749" s="27"/>
    </row>
    <row r="750" spans="14:15">
      <c r="N750" s="27"/>
      <c r="O750" s="27"/>
    </row>
    <row r="751" spans="14:15">
      <c r="N751" s="27"/>
      <c r="O751" s="27"/>
    </row>
    <row r="752" spans="14:15">
      <c r="N752" s="27"/>
      <c r="O752" s="27"/>
    </row>
    <row r="753" spans="14:15">
      <c r="N753" s="27"/>
      <c r="O753" s="27"/>
    </row>
    <row r="754" spans="14:15">
      <c r="N754" s="27"/>
      <c r="O754" s="27"/>
    </row>
    <row r="755" spans="14:15">
      <c r="N755" s="27"/>
      <c r="O755" s="27"/>
    </row>
    <row r="756" spans="14:15">
      <c r="N756" s="27"/>
      <c r="O756" s="27"/>
    </row>
    <row r="757" spans="14:15">
      <c r="N757" s="27"/>
      <c r="O757" s="27"/>
    </row>
    <row r="758" spans="14:15">
      <c r="N758" s="27"/>
      <c r="O758" s="27"/>
    </row>
    <row r="759" spans="14:15">
      <c r="N759" s="27"/>
      <c r="O759" s="27"/>
    </row>
    <row r="760" spans="14:15">
      <c r="N760" s="27"/>
      <c r="O760" s="27"/>
    </row>
    <row r="761" spans="14:15">
      <c r="N761" s="27"/>
      <c r="O761" s="27"/>
    </row>
    <row r="762" spans="14:15">
      <c r="N762" s="27"/>
      <c r="O762" s="27"/>
    </row>
    <row r="763" spans="14:15">
      <c r="N763" s="27"/>
      <c r="O763" s="27"/>
    </row>
    <row r="764" spans="14:15">
      <c r="N764" s="27"/>
      <c r="O764" s="27"/>
    </row>
    <row r="765" spans="14:15">
      <c r="N765" s="27"/>
      <c r="O765" s="27"/>
    </row>
    <row r="766" spans="14:15">
      <c r="N766" s="27"/>
      <c r="O766" s="27"/>
    </row>
    <row r="767" spans="14:15">
      <c r="N767" s="27"/>
      <c r="O767" s="27"/>
    </row>
    <row r="768" spans="14:15">
      <c r="N768" s="27"/>
      <c r="O768" s="27"/>
    </row>
    <row r="769" spans="14:15">
      <c r="N769" s="27"/>
      <c r="O769" s="27"/>
    </row>
    <row r="770" spans="14:15">
      <c r="N770" s="27"/>
      <c r="O770" s="27"/>
    </row>
    <row r="771" spans="14:15">
      <c r="N771" s="27"/>
      <c r="O771" s="27"/>
    </row>
    <row r="772" spans="14:15">
      <c r="N772" s="27"/>
      <c r="O772" s="27"/>
    </row>
    <row r="773" spans="14:15">
      <c r="N773" s="27"/>
      <c r="O773" s="27"/>
    </row>
    <row r="774" spans="14:15">
      <c r="N774" s="27"/>
      <c r="O774" s="27"/>
    </row>
    <row r="775" spans="14:15">
      <c r="N775" s="27"/>
      <c r="O775" s="27"/>
    </row>
    <row r="776" spans="14:15">
      <c r="N776" s="27"/>
      <c r="O776" s="27"/>
    </row>
    <row r="777" spans="14:15">
      <c r="N777" s="27"/>
      <c r="O777" s="27"/>
    </row>
    <row r="778" spans="14:15">
      <c r="N778" s="27"/>
      <c r="O778" s="27"/>
    </row>
    <row r="779" spans="14:15">
      <c r="N779" s="27"/>
      <c r="O779" s="27"/>
    </row>
    <row r="780" spans="14:15">
      <c r="N780" s="27"/>
      <c r="O780" s="27"/>
    </row>
    <row r="781" spans="14:15">
      <c r="N781" s="27"/>
      <c r="O781" s="27"/>
    </row>
    <row r="782" spans="14:15">
      <c r="N782" s="27"/>
      <c r="O782" s="27"/>
    </row>
    <row r="783" spans="14:15">
      <c r="N783" s="27"/>
      <c r="O783" s="27"/>
    </row>
    <row r="784" spans="14:15">
      <c r="N784" s="27"/>
      <c r="O784" s="27"/>
    </row>
    <row r="785" spans="14:15">
      <c r="N785" s="27"/>
      <c r="O785" s="27"/>
    </row>
    <row r="786" spans="14:15">
      <c r="N786" s="27"/>
      <c r="O786" s="27"/>
    </row>
    <row r="787" spans="14:15">
      <c r="N787" s="27"/>
      <c r="O787" s="27"/>
    </row>
    <row r="788" spans="14:15">
      <c r="N788" s="27"/>
      <c r="O788" s="27"/>
    </row>
    <row r="789" spans="14:15">
      <c r="N789" s="27"/>
      <c r="O789" s="27"/>
    </row>
    <row r="790" spans="14:15">
      <c r="N790" s="27"/>
      <c r="O790" s="27"/>
    </row>
    <row r="791" spans="14:15">
      <c r="N791" s="27"/>
      <c r="O791" s="27"/>
    </row>
    <row r="792" spans="14:15">
      <c r="N792" s="27"/>
      <c r="O792" s="27"/>
    </row>
    <row r="793" spans="14:15">
      <c r="N793" s="27"/>
      <c r="O793" s="27"/>
    </row>
    <row r="794" spans="14:15">
      <c r="N794" s="27"/>
      <c r="O794" s="27"/>
    </row>
    <row r="795" spans="14:15">
      <c r="N795" s="27"/>
      <c r="O795" s="27"/>
    </row>
    <row r="796" spans="14:15">
      <c r="N796" s="27"/>
      <c r="O796" s="27"/>
    </row>
    <row r="797" spans="14:15">
      <c r="N797" s="27"/>
      <c r="O797" s="27"/>
    </row>
    <row r="798" spans="14:15">
      <c r="N798" s="27"/>
      <c r="O798" s="27"/>
    </row>
    <row r="799" spans="14:15">
      <c r="N799" s="27"/>
      <c r="O799" s="27"/>
    </row>
    <row r="800" spans="14:15">
      <c r="N800" s="27"/>
      <c r="O800" s="27"/>
    </row>
    <row r="801" spans="14:15">
      <c r="N801" s="27"/>
      <c r="O801" s="27"/>
    </row>
    <row r="802" spans="14:15">
      <c r="N802" s="27"/>
      <c r="O802" s="27"/>
    </row>
    <row r="803" spans="14:15">
      <c r="N803" s="27"/>
      <c r="O803" s="27"/>
    </row>
    <row r="804" spans="14:15">
      <c r="N804" s="27"/>
      <c r="O804" s="27"/>
    </row>
    <row r="805" spans="14:15">
      <c r="N805" s="27"/>
      <c r="O805" s="27"/>
    </row>
    <row r="806" spans="14:15">
      <c r="N806" s="27"/>
      <c r="O806" s="27"/>
    </row>
    <row r="807" spans="14:15">
      <c r="N807" s="27"/>
      <c r="O807" s="27"/>
    </row>
    <row r="808" spans="14:15">
      <c r="N808" s="27"/>
      <c r="O808" s="27"/>
    </row>
    <row r="809" spans="14:15">
      <c r="N809" s="27"/>
      <c r="O809" s="27"/>
    </row>
    <row r="810" spans="14:15">
      <c r="N810" s="27"/>
      <c r="O810" s="27"/>
    </row>
    <row r="811" spans="14:15">
      <c r="N811" s="27"/>
      <c r="O811" s="27"/>
    </row>
    <row r="812" spans="14:15">
      <c r="N812" s="27"/>
      <c r="O812" s="27"/>
    </row>
    <row r="813" spans="14:15">
      <c r="N813" s="27"/>
      <c r="O813" s="27"/>
    </row>
    <row r="814" spans="14:15">
      <c r="N814" s="27"/>
      <c r="O814" s="27"/>
    </row>
    <row r="815" spans="14:15">
      <c r="N815" s="27"/>
      <c r="O815" s="27"/>
    </row>
    <row r="816" spans="14:15">
      <c r="N816" s="27"/>
      <c r="O816" s="27"/>
    </row>
    <row r="817" spans="14:15">
      <c r="N817" s="27"/>
      <c r="O817" s="27"/>
    </row>
    <row r="818" spans="14:15">
      <c r="N818" s="27"/>
      <c r="O818" s="27"/>
    </row>
    <row r="819" spans="14:15">
      <c r="N819" s="27"/>
      <c r="O819" s="27"/>
    </row>
    <row r="820" spans="14:15">
      <c r="N820" s="27"/>
      <c r="O820" s="27"/>
    </row>
    <row r="821" spans="14:15">
      <c r="N821" s="27"/>
      <c r="O821" s="27"/>
    </row>
    <row r="822" spans="14:15">
      <c r="N822" s="27"/>
      <c r="O822" s="27"/>
    </row>
    <row r="823" spans="14:15">
      <c r="N823" s="27"/>
      <c r="O823" s="27"/>
    </row>
    <row r="824" spans="14:15">
      <c r="N824" s="27"/>
      <c r="O824" s="27"/>
    </row>
    <row r="825" spans="14:15">
      <c r="N825" s="27"/>
      <c r="O825" s="27"/>
    </row>
    <row r="826" spans="14:15">
      <c r="N826" s="27"/>
      <c r="O826" s="27"/>
    </row>
    <row r="827" spans="14:15">
      <c r="N827" s="27"/>
      <c r="O827" s="27"/>
    </row>
    <row r="828" spans="14:15">
      <c r="N828" s="27"/>
      <c r="O828" s="27"/>
    </row>
    <row r="829" spans="14:15">
      <c r="N829" s="27"/>
      <c r="O829" s="27"/>
    </row>
    <row r="830" spans="14:15">
      <c r="N830" s="27"/>
      <c r="O830" s="27"/>
    </row>
    <row r="831" spans="14:15">
      <c r="N831" s="27"/>
      <c r="O831" s="27"/>
    </row>
    <row r="832" spans="14:15">
      <c r="N832" s="27"/>
      <c r="O832" s="27"/>
    </row>
    <row r="833" spans="14:15">
      <c r="N833" s="27"/>
      <c r="O833" s="27"/>
    </row>
    <row r="834" spans="14:15">
      <c r="N834" s="27"/>
      <c r="O834" s="27"/>
    </row>
    <row r="835" spans="14:15">
      <c r="N835" s="27"/>
      <c r="O835" s="27"/>
    </row>
    <row r="836" spans="14:15">
      <c r="N836" s="27"/>
      <c r="O836" s="27"/>
    </row>
    <row r="837" spans="14:15">
      <c r="N837" s="27"/>
      <c r="O837" s="27"/>
    </row>
    <row r="838" spans="14:15">
      <c r="N838" s="27"/>
      <c r="O838" s="27"/>
    </row>
    <row r="839" spans="14:15">
      <c r="N839" s="27"/>
      <c r="O839" s="27"/>
    </row>
    <row r="840" spans="14:15">
      <c r="N840" s="27"/>
      <c r="O840" s="27"/>
    </row>
    <row r="841" spans="14:15">
      <c r="N841" s="27"/>
      <c r="O841" s="27"/>
    </row>
    <row r="842" spans="14:15">
      <c r="N842" s="27"/>
      <c r="O842" s="27"/>
    </row>
    <row r="843" spans="14:15">
      <c r="N843" s="27"/>
      <c r="O843" s="27"/>
    </row>
    <row r="844" spans="14:15">
      <c r="N844" s="27"/>
      <c r="O844" s="27"/>
    </row>
    <row r="845" spans="14:15">
      <c r="N845" s="27"/>
      <c r="O845" s="27"/>
    </row>
    <row r="846" spans="14:15">
      <c r="N846" s="27"/>
      <c r="O846" s="27"/>
    </row>
    <row r="847" spans="14:15">
      <c r="N847" s="27"/>
      <c r="O847" s="27"/>
    </row>
    <row r="848" spans="14:15">
      <c r="N848" s="27"/>
      <c r="O848" s="27"/>
    </row>
    <row r="849" spans="14:15">
      <c r="N849" s="27"/>
      <c r="O849" s="27"/>
    </row>
    <row r="850" spans="14:15">
      <c r="N850" s="27"/>
      <c r="O850" s="27"/>
    </row>
    <row r="851" spans="14:15">
      <c r="N851" s="27"/>
      <c r="O851" s="27"/>
    </row>
    <row r="852" spans="14:15">
      <c r="N852" s="27"/>
      <c r="O852" s="27"/>
    </row>
    <row r="853" spans="14:15">
      <c r="N853" s="27"/>
      <c r="O853" s="27"/>
    </row>
    <row r="854" spans="14:15">
      <c r="N854" s="27"/>
      <c r="O854" s="27"/>
    </row>
    <row r="855" spans="14:15">
      <c r="N855" s="27"/>
      <c r="O855" s="27"/>
    </row>
    <row r="856" spans="14:15">
      <c r="N856" s="27"/>
      <c r="O856" s="27"/>
    </row>
    <row r="857" spans="14:15">
      <c r="N857" s="27"/>
      <c r="O857" s="27"/>
    </row>
    <row r="858" spans="14:15">
      <c r="N858" s="27"/>
      <c r="O858" s="27"/>
    </row>
    <row r="859" spans="14:15">
      <c r="N859" s="27"/>
      <c r="O859" s="27"/>
    </row>
    <row r="860" spans="14:15">
      <c r="N860" s="27"/>
      <c r="O860" s="27"/>
    </row>
    <row r="861" spans="14:15">
      <c r="N861" s="27"/>
      <c r="O861" s="27"/>
    </row>
    <row r="862" spans="14:15">
      <c r="N862" s="27"/>
      <c r="O862" s="27"/>
    </row>
    <row r="863" spans="14:15">
      <c r="N863" s="27"/>
      <c r="O863" s="27"/>
    </row>
    <row r="864" spans="14:15">
      <c r="N864" s="27"/>
      <c r="O864" s="27"/>
    </row>
    <row r="865" spans="14:15">
      <c r="N865" s="27"/>
      <c r="O865" s="27"/>
    </row>
    <row r="866" spans="14:15">
      <c r="N866" s="27"/>
      <c r="O866" s="27"/>
    </row>
    <row r="867" spans="14:15">
      <c r="N867" s="27"/>
      <c r="O867" s="27"/>
    </row>
    <row r="868" spans="14:15">
      <c r="N868" s="27"/>
      <c r="O868" s="27"/>
    </row>
    <row r="869" spans="14:15">
      <c r="N869" s="27"/>
      <c r="O869" s="27"/>
    </row>
    <row r="870" spans="14:15">
      <c r="N870" s="27"/>
      <c r="O870" s="27"/>
    </row>
    <row r="871" spans="14:15">
      <c r="N871" s="27"/>
      <c r="O871" s="27"/>
    </row>
    <row r="872" spans="14:15">
      <c r="N872" s="27"/>
      <c r="O872" s="27"/>
    </row>
    <row r="873" spans="14:15">
      <c r="N873" s="27"/>
      <c r="O873" s="27"/>
    </row>
    <row r="874" spans="14:15">
      <c r="N874" s="27"/>
      <c r="O874" s="27"/>
    </row>
    <row r="875" spans="14:15">
      <c r="N875" s="27"/>
      <c r="O875" s="27"/>
    </row>
    <row r="876" spans="14:15">
      <c r="N876" s="27"/>
      <c r="O876" s="27"/>
    </row>
    <row r="877" spans="14:15">
      <c r="N877" s="27"/>
      <c r="O877" s="27"/>
    </row>
    <row r="878" spans="14:15">
      <c r="N878" s="27"/>
      <c r="O878" s="27"/>
    </row>
    <row r="879" spans="14:15">
      <c r="N879" s="27"/>
      <c r="O879" s="27"/>
    </row>
    <row r="880" spans="14:15">
      <c r="N880" s="27"/>
      <c r="O880" s="27"/>
    </row>
    <row r="881" spans="14:15">
      <c r="N881" s="27"/>
      <c r="O881" s="27"/>
    </row>
    <row r="882" spans="14:15">
      <c r="N882" s="27"/>
      <c r="O882" s="27"/>
    </row>
    <row r="883" spans="14:15">
      <c r="N883" s="27"/>
      <c r="O883" s="27"/>
    </row>
    <row r="884" spans="14:15">
      <c r="N884" s="27"/>
      <c r="O884" s="27"/>
    </row>
    <row r="885" spans="14:15">
      <c r="N885" s="27"/>
      <c r="O885" s="27"/>
    </row>
    <row r="886" spans="14:15">
      <c r="N886" s="27"/>
      <c r="O886" s="27"/>
    </row>
    <row r="887" spans="14:15">
      <c r="N887" s="27"/>
      <c r="O887" s="27"/>
    </row>
    <row r="888" spans="14:15">
      <c r="N888" s="27"/>
      <c r="O888" s="27"/>
    </row>
    <row r="889" spans="14:15">
      <c r="N889" s="27"/>
      <c r="O889" s="27"/>
    </row>
    <row r="890" spans="14:15">
      <c r="N890" s="27"/>
      <c r="O890" s="27"/>
    </row>
    <row r="891" spans="14:15">
      <c r="N891" s="27"/>
      <c r="O891" s="27"/>
    </row>
    <row r="892" spans="14:15">
      <c r="N892" s="27"/>
      <c r="O892" s="27"/>
    </row>
    <row r="893" spans="14:15">
      <c r="N893" s="27"/>
      <c r="O893" s="27"/>
    </row>
    <row r="894" spans="14:15">
      <c r="N894" s="27"/>
      <c r="O894" s="27"/>
    </row>
    <row r="895" spans="14:15">
      <c r="N895" s="27"/>
      <c r="O895" s="27"/>
    </row>
    <row r="896" spans="14:15">
      <c r="N896" s="27"/>
      <c r="O896" s="27"/>
    </row>
    <row r="897" spans="14:15">
      <c r="N897" s="27"/>
      <c r="O897" s="27"/>
    </row>
    <row r="898" spans="14:15">
      <c r="N898" s="27"/>
      <c r="O898" s="27"/>
    </row>
    <row r="899" spans="14:15">
      <c r="N899" s="27"/>
      <c r="O899" s="27"/>
    </row>
    <row r="900" spans="14:15">
      <c r="N900" s="27"/>
      <c r="O900" s="27"/>
    </row>
    <row r="901" spans="14:15">
      <c r="N901" s="27"/>
      <c r="O901" s="27"/>
    </row>
    <row r="902" spans="14:15">
      <c r="N902" s="27"/>
      <c r="O902" s="27"/>
    </row>
    <row r="903" spans="14:15">
      <c r="N903" s="27"/>
      <c r="O903" s="27"/>
    </row>
    <row r="904" spans="14:15">
      <c r="N904" s="27"/>
      <c r="O904" s="27"/>
    </row>
    <row r="905" spans="14:15">
      <c r="N905" s="27"/>
      <c r="O905" s="27"/>
    </row>
    <row r="906" spans="14:15">
      <c r="N906" s="27"/>
      <c r="O906" s="27"/>
    </row>
    <row r="907" spans="14:15">
      <c r="N907" s="27"/>
      <c r="O907" s="27"/>
    </row>
    <row r="908" spans="14:15">
      <c r="N908" s="27"/>
      <c r="O908" s="27"/>
    </row>
    <row r="909" spans="14:15">
      <c r="N909" s="27"/>
      <c r="O909" s="27"/>
    </row>
    <row r="910" spans="14:15">
      <c r="N910" s="27"/>
      <c r="O910" s="27"/>
    </row>
    <row r="911" spans="14:15">
      <c r="N911" s="27"/>
      <c r="O911" s="27"/>
    </row>
    <row r="912" spans="14:15">
      <c r="N912" s="27"/>
      <c r="O912" s="27"/>
    </row>
    <row r="913" spans="14:15">
      <c r="N913" s="27"/>
      <c r="O913" s="27"/>
    </row>
    <row r="914" spans="14:15">
      <c r="N914" s="27"/>
      <c r="O914" s="27"/>
    </row>
    <row r="915" spans="14:15">
      <c r="N915" s="27"/>
      <c r="O915" s="27"/>
    </row>
    <row r="916" spans="14:15">
      <c r="N916" s="27"/>
      <c r="O916" s="27"/>
    </row>
    <row r="917" spans="14:15">
      <c r="N917" s="27"/>
      <c r="O917" s="27"/>
    </row>
    <row r="918" spans="14:15">
      <c r="N918" s="27"/>
      <c r="O918" s="27"/>
    </row>
    <row r="919" spans="14:15">
      <c r="N919" s="27"/>
      <c r="O919" s="27"/>
    </row>
    <row r="920" spans="14:15">
      <c r="N920" s="27"/>
      <c r="O920" s="27"/>
    </row>
    <row r="921" spans="14:15">
      <c r="N921" s="27"/>
      <c r="O921" s="27"/>
    </row>
    <row r="922" spans="14:15">
      <c r="N922" s="27"/>
      <c r="O922" s="27"/>
    </row>
    <row r="923" spans="14:15">
      <c r="N923" s="27"/>
      <c r="O923" s="27"/>
    </row>
    <row r="924" spans="14:15">
      <c r="N924" s="27"/>
      <c r="O924" s="27"/>
    </row>
    <row r="925" spans="14:15">
      <c r="N925" s="27"/>
      <c r="O925" s="27"/>
    </row>
    <row r="926" spans="14:15">
      <c r="N926" s="27"/>
      <c r="O926" s="27"/>
    </row>
    <row r="927" spans="14:15">
      <c r="N927" s="27"/>
      <c r="O927" s="27"/>
    </row>
    <row r="928" spans="14:15">
      <c r="N928" s="27"/>
      <c r="O928" s="27"/>
    </row>
    <row r="929" spans="14:15">
      <c r="N929" s="27"/>
      <c r="O929" s="27"/>
    </row>
    <row r="930" spans="14:15">
      <c r="N930" s="27"/>
      <c r="O930" s="27"/>
    </row>
    <row r="931" spans="14:15">
      <c r="N931" s="27"/>
      <c r="O931" s="27"/>
    </row>
    <row r="932" spans="14:15">
      <c r="N932" s="27"/>
      <c r="O932" s="27"/>
    </row>
    <row r="933" spans="14:15">
      <c r="N933" s="27"/>
      <c r="O933" s="27"/>
    </row>
    <row r="934" spans="14:15">
      <c r="N934" s="27"/>
      <c r="O934" s="27"/>
    </row>
    <row r="935" spans="14:15">
      <c r="N935" s="27"/>
      <c r="O935" s="27"/>
    </row>
    <row r="936" spans="14:15">
      <c r="N936" s="27"/>
      <c r="O936" s="27"/>
    </row>
    <row r="937" spans="14:15">
      <c r="N937" s="27"/>
      <c r="O937" s="27"/>
    </row>
    <row r="938" spans="14:15">
      <c r="N938" s="27"/>
      <c r="O938" s="27"/>
    </row>
    <row r="939" spans="14:15">
      <c r="N939" s="27"/>
      <c r="O939" s="27"/>
    </row>
    <row r="940" spans="14:15">
      <c r="N940" s="27"/>
      <c r="O940" s="27"/>
    </row>
    <row r="941" spans="14:15">
      <c r="N941" s="27"/>
      <c r="O941" s="27"/>
    </row>
    <row r="942" spans="14:15">
      <c r="N942" s="27"/>
      <c r="O942" s="27"/>
    </row>
    <row r="943" spans="14:15">
      <c r="N943" s="27"/>
      <c r="O943" s="27"/>
    </row>
    <row r="944" spans="14:15">
      <c r="N944" s="27"/>
      <c r="O944" s="27"/>
    </row>
    <row r="945" spans="14:15">
      <c r="N945" s="27"/>
      <c r="O945" s="27"/>
    </row>
    <row r="946" spans="14:15">
      <c r="N946" s="27"/>
      <c r="O946" s="27"/>
    </row>
    <row r="947" spans="14:15">
      <c r="N947" s="27"/>
      <c r="O947" s="27"/>
    </row>
    <row r="948" spans="14:15">
      <c r="N948" s="27"/>
      <c r="O948" s="27"/>
    </row>
    <row r="949" spans="14:15">
      <c r="N949" s="27"/>
      <c r="O949" s="27"/>
    </row>
    <row r="950" spans="14:15">
      <c r="N950" s="27"/>
      <c r="O950" s="27"/>
    </row>
    <row r="951" spans="14:15">
      <c r="N951" s="27"/>
      <c r="O951" s="27"/>
    </row>
    <row r="952" spans="14:15">
      <c r="N952" s="27"/>
      <c r="O952" s="27"/>
    </row>
    <row r="953" spans="14:15">
      <c r="N953" s="27"/>
      <c r="O953" s="27"/>
    </row>
    <row r="954" spans="14:15">
      <c r="N954" s="27"/>
      <c r="O954" s="27"/>
    </row>
    <row r="955" spans="14:15">
      <c r="N955" s="27"/>
      <c r="O955" s="27"/>
    </row>
    <row r="956" spans="14:15">
      <c r="N956" s="27"/>
      <c r="O956" s="27"/>
    </row>
    <row r="957" spans="14:15">
      <c r="N957" s="27"/>
      <c r="O957" s="27"/>
    </row>
    <row r="958" spans="14:15">
      <c r="N958" s="27"/>
      <c r="O958" s="27"/>
    </row>
    <row r="959" spans="14:15">
      <c r="N959" s="27"/>
      <c r="O959" s="27"/>
    </row>
    <row r="960" spans="14:15">
      <c r="N960" s="27"/>
      <c r="O960" s="27"/>
    </row>
    <row r="961" spans="14:15">
      <c r="N961" s="27"/>
      <c r="O961" s="27"/>
    </row>
    <row r="962" spans="14:15">
      <c r="N962" s="27"/>
      <c r="O962" s="27"/>
    </row>
    <row r="963" spans="14:15">
      <c r="N963" s="27"/>
      <c r="O963" s="27"/>
    </row>
    <row r="964" spans="14:15">
      <c r="N964" s="27"/>
      <c r="O964" s="27"/>
    </row>
    <row r="965" spans="14:15">
      <c r="N965" s="27"/>
      <c r="O965" s="27"/>
    </row>
    <row r="966" spans="14:15">
      <c r="N966" s="27"/>
      <c r="O966" s="27"/>
    </row>
    <row r="967" spans="14:15">
      <c r="N967" s="27"/>
      <c r="O967" s="27"/>
    </row>
    <row r="968" spans="14:15">
      <c r="N968" s="27"/>
      <c r="O968" s="27"/>
    </row>
    <row r="969" spans="14:15">
      <c r="N969" s="27"/>
      <c r="O969" s="27"/>
    </row>
    <row r="970" spans="14:15">
      <c r="N970" s="27"/>
      <c r="O970" s="27"/>
    </row>
    <row r="971" spans="14:15">
      <c r="N971" s="27"/>
      <c r="O971" s="27"/>
    </row>
    <row r="972" spans="14:15">
      <c r="N972" s="27"/>
      <c r="O972" s="27"/>
    </row>
    <row r="973" spans="14:15">
      <c r="N973" s="27"/>
      <c r="O973" s="27"/>
    </row>
    <row r="974" spans="14:15">
      <c r="N974" s="27"/>
      <c r="O974" s="27"/>
    </row>
    <row r="975" spans="14:15">
      <c r="N975" s="27"/>
      <c r="O975" s="27"/>
    </row>
    <row r="976" spans="14:15">
      <c r="N976" s="27"/>
      <c r="O976" s="27"/>
    </row>
    <row r="977" spans="14:15">
      <c r="N977" s="27"/>
      <c r="O977" s="27"/>
    </row>
    <row r="978" spans="14:15">
      <c r="N978" s="27"/>
      <c r="O978" s="27"/>
    </row>
    <row r="979" spans="14:15">
      <c r="N979" s="27"/>
      <c r="O979" s="27"/>
    </row>
    <row r="980" spans="14:15">
      <c r="N980" s="27"/>
      <c r="O980" s="27"/>
    </row>
    <row r="981" spans="14:15">
      <c r="N981" s="27"/>
      <c r="O981" s="27"/>
    </row>
    <row r="982" spans="14:15">
      <c r="N982" s="27"/>
      <c r="O982" s="27"/>
    </row>
    <row r="983" spans="14:15">
      <c r="N983" s="27"/>
      <c r="O983" s="27"/>
    </row>
    <row r="984" spans="14:15">
      <c r="N984" s="27"/>
      <c r="O984" s="27"/>
    </row>
    <row r="985" spans="14:15">
      <c r="N985" s="27"/>
      <c r="O985" s="27"/>
    </row>
    <row r="986" spans="14:15">
      <c r="N986" s="27"/>
      <c r="O986" s="27"/>
    </row>
    <row r="987" spans="14:15">
      <c r="N987" s="27"/>
      <c r="O987" s="27"/>
    </row>
    <row r="988" spans="14:15">
      <c r="N988" s="27"/>
      <c r="O988" s="27"/>
    </row>
    <row r="989" spans="14:15">
      <c r="N989" s="27"/>
      <c r="O989" s="27"/>
    </row>
    <row r="990" spans="14:15">
      <c r="N990" s="27"/>
      <c r="O990" s="27"/>
    </row>
    <row r="991" spans="14:15">
      <c r="N991" s="27"/>
      <c r="O991" s="27"/>
    </row>
    <row r="992" spans="14:15">
      <c r="N992" s="27"/>
      <c r="O992" s="27"/>
    </row>
    <row r="993" spans="14:15">
      <c r="N993" s="27"/>
      <c r="O993" s="27"/>
    </row>
    <row r="994" spans="14:15">
      <c r="N994" s="27"/>
      <c r="O994" s="27"/>
    </row>
    <row r="995" spans="14:15">
      <c r="N995" s="27"/>
      <c r="O995" s="27"/>
    </row>
    <row r="996" spans="14:15">
      <c r="N996" s="27"/>
      <c r="O996" s="27"/>
    </row>
    <row r="997" spans="14:15">
      <c r="N997" s="27"/>
      <c r="O997" s="27"/>
    </row>
    <row r="998" spans="14:15">
      <c r="N998" s="27"/>
      <c r="O998" s="27"/>
    </row>
    <row r="999" spans="14:15">
      <c r="N999" s="27"/>
      <c r="O999" s="27"/>
    </row>
    <row r="1000" spans="14:15">
      <c r="N1000" s="27"/>
      <c r="O1000" s="27"/>
    </row>
    <row r="1001" spans="14:15">
      <c r="N1001" s="27"/>
      <c r="O1001" s="27"/>
    </row>
    <row r="1002" spans="14:15">
      <c r="N1002" s="27"/>
      <c r="O1002" s="27"/>
    </row>
    <row r="1003" spans="14:15">
      <c r="N1003" s="27"/>
      <c r="O1003" s="27"/>
    </row>
    <row r="1004" spans="14:15">
      <c r="N1004" s="27"/>
      <c r="O1004" s="27"/>
    </row>
    <row r="1005" spans="14:15">
      <c r="N1005" s="27"/>
      <c r="O1005" s="27"/>
    </row>
    <row r="1006" spans="14:15">
      <c r="N1006" s="27"/>
      <c r="O1006" s="27"/>
    </row>
    <row r="1007" spans="14:15">
      <c r="N1007" s="27"/>
      <c r="O1007" s="27"/>
    </row>
    <row r="1008" spans="14:15">
      <c r="N1008" s="27"/>
      <c r="O1008" s="27"/>
    </row>
    <row r="1009" spans="14:15">
      <c r="N1009" s="27"/>
      <c r="O1009" s="27"/>
    </row>
    <row r="1010" spans="14:15">
      <c r="N1010" s="27"/>
      <c r="O1010" s="27"/>
    </row>
    <row r="1011" spans="14:15">
      <c r="N1011" s="27"/>
      <c r="O1011" s="27"/>
    </row>
    <row r="1012" spans="14:15">
      <c r="N1012" s="27"/>
      <c r="O1012" s="27"/>
    </row>
    <row r="1013" spans="14:15">
      <c r="N1013" s="27"/>
      <c r="O1013" s="27"/>
    </row>
    <row r="1014" spans="14:15">
      <c r="N1014" s="27"/>
      <c r="O1014" s="27"/>
    </row>
    <row r="1015" spans="14:15">
      <c r="N1015" s="27"/>
      <c r="O1015" s="27"/>
    </row>
    <row r="1016" spans="14:15">
      <c r="N1016" s="27"/>
      <c r="O1016" s="27"/>
    </row>
    <row r="1017" spans="14:15">
      <c r="N1017" s="27"/>
      <c r="O1017" s="27"/>
    </row>
    <row r="1018" spans="14:15">
      <c r="N1018" s="27"/>
      <c r="O1018" s="27"/>
    </row>
    <row r="1019" spans="14:15">
      <c r="N1019" s="27"/>
      <c r="O1019" s="27"/>
    </row>
    <row r="1020" spans="14:15">
      <c r="N1020" s="27"/>
      <c r="O1020" s="27"/>
    </row>
    <row r="1021" spans="14:15">
      <c r="N1021" s="27"/>
      <c r="O1021" s="27"/>
    </row>
    <row r="1022" spans="14:15">
      <c r="N1022" s="27"/>
      <c r="O1022" s="27"/>
    </row>
    <row r="1023" spans="14:15">
      <c r="N1023" s="27"/>
      <c r="O1023" s="27"/>
    </row>
    <row r="1024" spans="14:15">
      <c r="N1024" s="27"/>
      <c r="O1024" s="27"/>
    </row>
    <row r="1025" spans="14:15">
      <c r="N1025" s="27"/>
      <c r="O1025" s="27"/>
    </row>
    <row r="1026" spans="14:15">
      <c r="N1026" s="27"/>
      <c r="O1026" s="27"/>
    </row>
    <row r="1027" spans="14:15">
      <c r="N1027" s="27"/>
      <c r="O1027" s="27"/>
    </row>
    <row r="1028" spans="14:15">
      <c r="N1028" s="27"/>
      <c r="O1028" s="27"/>
    </row>
    <row r="1029" spans="14:15">
      <c r="N1029" s="27"/>
      <c r="O1029" s="27"/>
    </row>
    <row r="1030" spans="14:15">
      <c r="N1030" s="27"/>
      <c r="O1030" s="27"/>
    </row>
    <row r="1031" spans="14:15">
      <c r="N1031" s="27"/>
      <c r="O1031" s="27"/>
    </row>
    <row r="1032" spans="14:15">
      <c r="N1032" s="27"/>
      <c r="O1032" s="27"/>
    </row>
    <row r="1033" spans="14:15">
      <c r="N1033" s="27"/>
      <c r="O1033" s="27"/>
    </row>
    <row r="1034" spans="14:15">
      <c r="N1034" s="27"/>
      <c r="O1034" s="27"/>
    </row>
    <row r="1035" spans="14:15">
      <c r="N1035" s="27"/>
      <c r="O1035" s="27"/>
    </row>
    <row r="1036" spans="14:15">
      <c r="N1036" s="27"/>
      <c r="O1036" s="27"/>
    </row>
    <row r="1037" spans="14:15">
      <c r="N1037" s="27"/>
      <c r="O1037" s="27"/>
    </row>
    <row r="1038" spans="14:15">
      <c r="N1038" s="27"/>
      <c r="O1038" s="27"/>
    </row>
    <row r="1039" spans="14:15">
      <c r="N1039" s="27"/>
      <c r="O1039" s="27"/>
    </row>
    <row r="1040" spans="14:15">
      <c r="N1040" s="27"/>
      <c r="O1040" s="27"/>
    </row>
    <row r="1041" spans="14:15">
      <c r="N1041" s="27"/>
      <c r="O1041" s="27"/>
    </row>
    <row r="1042" spans="14:15">
      <c r="N1042" s="27"/>
      <c r="O1042" s="27"/>
    </row>
    <row r="1043" spans="14:15">
      <c r="N1043" s="27"/>
      <c r="O1043" s="27"/>
    </row>
    <row r="1044" spans="14:15">
      <c r="N1044" s="27"/>
      <c r="O1044" s="27"/>
    </row>
    <row r="1045" spans="14:15">
      <c r="N1045" s="27"/>
      <c r="O1045" s="27"/>
    </row>
    <row r="1046" spans="14:15">
      <c r="N1046" s="27"/>
      <c r="O1046" s="27"/>
    </row>
    <row r="1047" spans="14:15">
      <c r="N1047" s="27"/>
      <c r="O1047" s="27"/>
    </row>
    <row r="1048" spans="14:15">
      <c r="N1048" s="27"/>
      <c r="O1048" s="27"/>
    </row>
    <row r="1049" spans="14:15">
      <c r="N1049" s="27"/>
      <c r="O1049" s="27"/>
    </row>
    <row r="1050" spans="14:15">
      <c r="N1050" s="27"/>
      <c r="O1050" s="27"/>
    </row>
    <row r="1051" spans="14:15">
      <c r="N1051" s="27"/>
      <c r="O1051" s="27"/>
    </row>
    <row r="1052" spans="14:15">
      <c r="N1052" s="27"/>
      <c r="O1052" s="27"/>
    </row>
    <row r="1053" spans="14:15">
      <c r="N1053" s="27"/>
      <c r="O1053" s="27"/>
    </row>
    <row r="1054" spans="14:15">
      <c r="N1054" s="27"/>
      <c r="O1054" s="27"/>
    </row>
    <row r="1055" spans="14:15">
      <c r="N1055" s="27"/>
      <c r="O1055" s="27"/>
    </row>
    <row r="1056" spans="14:15">
      <c r="N1056" s="27"/>
      <c r="O1056" s="27"/>
    </row>
    <row r="1057" spans="14:15">
      <c r="N1057" s="27"/>
      <c r="O1057" s="27"/>
    </row>
    <row r="1058" spans="14:15">
      <c r="N1058" s="27"/>
      <c r="O1058" s="27"/>
    </row>
    <row r="1059" spans="14:15">
      <c r="N1059" s="27"/>
      <c r="O1059" s="27"/>
    </row>
    <row r="1060" spans="14:15">
      <c r="N1060" s="27"/>
      <c r="O1060" s="27"/>
    </row>
    <row r="1061" spans="14:15">
      <c r="N1061" s="27"/>
      <c r="O1061" s="27"/>
    </row>
    <row r="1062" spans="14:15">
      <c r="N1062" s="27"/>
      <c r="O1062" s="27"/>
    </row>
    <row r="1063" spans="14:15">
      <c r="N1063" s="27"/>
      <c r="O1063" s="27"/>
    </row>
    <row r="1064" spans="14:15">
      <c r="N1064" s="27"/>
      <c r="O1064" s="27"/>
    </row>
    <row r="1065" spans="14:15">
      <c r="N1065" s="27"/>
      <c r="O1065" s="27"/>
    </row>
    <row r="1066" spans="14:15">
      <c r="N1066" s="27"/>
      <c r="O1066" s="27"/>
    </row>
    <row r="1067" spans="14:15">
      <c r="N1067" s="27"/>
      <c r="O1067" s="27"/>
    </row>
    <row r="1068" spans="14:15">
      <c r="N1068" s="27"/>
      <c r="O1068" s="27"/>
    </row>
    <row r="1069" spans="14:15">
      <c r="N1069" s="27"/>
      <c r="O1069" s="27"/>
    </row>
    <row r="1070" spans="14:15">
      <c r="N1070" s="27"/>
      <c r="O1070" s="27"/>
    </row>
    <row r="1071" spans="14:15">
      <c r="N1071" s="27"/>
      <c r="O1071" s="27"/>
    </row>
    <row r="1072" spans="14:15">
      <c r="N1072" s="27"/>
      <c r="O1072" s="27"/>
    </row>
    <row r="1073" spans="14:15">
      <c r="N1073" s="27"/>
      <c r="O1073" s="27"/>
    </row>
    <row r="1074" spans="14:15">
      <c r="N1074" s="27"/>
      <c r="O1074" s="27"/>
    </row>
    <row r="1075" spans="14:15">
      <c r="N1075" s="27"/>
      <c r="O1075" s="27"/>
    </row>
    <row r="1076" spans="14:15">
      <c r="N1076" s="27"/>
      <c r="O1076" s="27"/>
    </row>
    <row r="1077" spans="14:15">
      <c r="N1077" s="27"/>
      <c r="O1077" s="27"/>
    </row>
    <row r="1078" spans="14:15">
      <c r="N1078" s="27"/>
      <c r="O1078" s="27"/>
    </row>
    <row r="1079" spans="14:15">
      <c r="N1079" s="27"/>
      <c r="O1079" s="27"/>
    </row>
    <row r="1080" spans="14:15">
      <c r="N1080" s="27"/>
      <c r="O1080" s="27"/>
    </row>
    <row r="1081" spans="14:15">
      <c r="N1081" s="27"/>
      <c r="O1081" s="27"/>
    </row>
    <row r="1082" spans="14:15">
      <c r="N1082" s="27"/>
      <c r="O1082" s="27"/>
    </row>
    <row r="1083" spans="14:15">
      <c r="N1083" s="27"/>
      <c r="O1083" s="27"/>
    </row>
    <row r="1084" spans="14:15">
      <c r="N1084" s="27"/>
      <c r="O1084" s="27"/>
    </row>
    <row r="1085" spans="14:15">
      <c r="N1085" s="27"/>
      <c r="O1085" s="27"/>
    </row>
    <row r="1086" spans="14:15">
      <c r="N1086" s="27"/>
      <c r="O1086" s="27"/>
    </row>
    <row r="1087" spans="14:15">
      <c r="N1087" s="27"/>
      <c r="O1087" s="27"/>
    </row>
    <row r="1088" spans="14:15">
      <c r="N1088" s="27"/>
      <c r="O1088" s="27"/>
    </row>
    <row r="1089" spans="14:15">
      <c r="N1089" s="27"/>
      <c r="O1089" s="27"/>
    </row>
    <row r="1090" spans="14:15">
      <c r="N1090" s="27"/>
      <c r="O1090" s="27"/>
    </row>
    <row r="1091" spans="14:15">
      <c r="N1091" s="27"/>
      <c r="O1091" s="27"/>
    </row>
    <row r="1092" spans="14:15">
      <c r="N1092" s="27"/>
      <c r="O1092" s="27"/>
    </row>
    <row r="1093" spans="14:15">
      <c r="N1093" s="27"/>
      <c r="O1093" s="27"/>
    </row>
    <row r="1094" spans="14:15">
      <c r="N1094" s="27"/>
      <c r="O1094" s="27"/>
    </row>
    <row r="1095" spans="14:15">
      <c r="N1095" s="27"/>
      <c r="O1095" s="27"/>
    </row>
    <row r="1096" spans="14:15">
      <c r="N1096" s="27"/>
      <c r="O1096" s="27"/>
    </row>
    <row r="1097" spans="14:15">
      <c r="N1097" s="27"/>
      <c r="O1097" s="27"/>
    </row>
    <row r="1098" spans="14:15">
      <c r="N1098" s="27"/>
      <c r="O1098" s="27"/>
    </row>
    <row r="1099" spans="14:15">
      <c r="N1099" s="27"/>
      <c r="O1099" s="27"/>
    </row>
    <row r="1100" spans="14:15">
      <c r="N1100" s="27"/>
      <c r="O1100" s="27"/>
    </row>
    <row r="1101" spans="14:15">
      <c r="N1101" s="27"/>
      <c r="O1101" s="27"/>
    </row>
    <row r="1102" spans="14:15">
      <c r="N1102" s="27"/>
      <c r="O1102" s="27"/>
    </row>
    <row r="1103" spans="14:15">
      <c r="N1103" s="27"/>
      <c r="O1103" s="27"/>
    </row>
    <row r="1104" spans="14:15">
      <c r="N1104" s="27"/>
      <c r="O1104" s="27"/>
    </row>
    <row r="1105" spans="14:15">
      <c r="N1105" s="27"/>
      <c r="O1105" s="27"/>
    </row>
    <row r="1106" spans="14:15">
      <c r="N1106" s="27"/>
      <c r="O1106" s="27"/>
    </row>
    <row r="1107" spans="14:15">
      <c r="N1107" s="27"/>
      <c r="O1107" s="27"/>
    </row>
    <row r="1108" spans="14:15">
      <c r="N1108" s="27"/>
      <c r="O1108" s="27"/>
    </row>
    <row r="1109" spans="14:15">
      <c r="N1109" s="27"/>
      <c r="O1109" s="27"/>
    </row>
    <row r="1110" spans="14:15">
      <c r="N1110" s="27"/>
      <c r="O1110" s="27"/>
    </row>
    <row r="1111" spans="14:15">
      <c r="N1111" s="27"/>
      <c r="O1111" s="27"/>
    </row>
    <row r="1112" spans="14:15">
      <c r="N1112" s="27"/>
      <c r="O1112" s="27"/>
    </row>
    <row r="1113" spans="14:15">
      <c r="N1113" s="27"/>
      <c r="O1113" s="27"/>
    </row>
    <row r="1114" spans="14:15">
      <c r="N1114" s="27"/>
      <c r="O1114" s="27"/>
    </row>
    <row r="1115" spans="14:15">
      <c r="N1115" s="27"/>
      <c r="O1115" s="27"/>
    </row>
    <row r="1116" spans="14:15">
      <c r="N1116" s="27"/>
      <c r="O1116" s="27"/>
    </row>
    <row r="1117" spans="14:15">
      <c r="N1117" s="27"/>
      <c r="O1117" s="27"/>
    </row>
    <row r="1118" spans="14:15">
      <c r="N1118" s="27"/>
      <c r="O1118" s="27"/>
    </row>
    <row r="1119" spans="14:15">
      <c r="N1119" s="27"/>
      <c r="O1119" s="27"/>
    </row>
    <row r="1120" spans="14:15">
      <c r="N1120" s="27"/>
      <c r="O1120" s="27"/>
    </row>
    <row r="1121" spans="14:15">
      <c r="N1121" s="27"/>
      <c r="O1121" s="27"/>
    </row>
    <row r="1122" spans="14:15">
      <c r="N1122" s="27"/>
      <c r="O1122" s="27"/>
    </row>
    <row r="1123" spans="14:15">
      <c r="N1123" s="27"/>
      <c r="O1123" s="27"/>
    </row>
    <row r="1124" spans="14:15">
      <c r="N1124" s="27"/>
      <c r="O1124" s="27"/>
    </row>
    <row r="1125" spans="14:15">
      <c r="N1125" s="27"/>
      <c r="O1125" s="27"/>
    </row>
    <row r="1126" spans="14:15">
      <c r="N1126" s="27"/>
      <c r="O1126" s="27"/>
    </row>
    <row r="1127" spans="14:15">
      <c r="N1127" s="27"/>
      <c r="O1127" s="27"/>
    </row>
    <row r="1128" spans="14:15">
      <c r="N1128" s="27"/>
      <c r="O1128" s="27"/>
    </row>
    <row r="1129" spans="14:15">
      <c r="N1129" s="27"/>
      <c r="O1129" s="27"/>
    </row>
    <row r="1130" spans="14:15">
      <c r="N1130" s="27"/>
      <c r="O1130" s="27"/>
    </row>
    <row r="1131" spans="14:15">
      <c r="N1131" s="27"/>
      <c r="O1131" s="27"/>
    </row>
    <row r="1132" spans="14:15">
      <c r="N1132" s="27"/>
      <c r="O1132" s="27"/>
    </row>
    <row r="1133" spans="14:15">
      <c r="N1133" s="27"/>
      <c r="O1133" s="27"/>
    </row>
    <row r="1134" spans="14:15">
      <c r="N1134" s="27"/>
      <c r="O1134" s="27"/>
    </row>
    <row r="1135" spans="14:15">
      <c r="N1135" s="27"/>
      <c r="O1135" s="27"/>
    </row>
    <row r="1136" spans="14:15">
      <c r="N1136" s="27"/>
      <c r="O1136" s="27"/>
    </row>
    <row r="1137" spans="14:15">
      <c r="N1137" s="27"/>
      <c r="O1137" s="27"/>
    </row>
    <row r="1138" spans="14:15">
      <c r="N1138" s="27"/>
      <c r="O1138" s="27"/>
    </row>
    <row r="1139" spans="14:15">
      <c r="N1139" s="27"/>
      <c r="O1139" s="27"/>
    </row>
    <row r="1140" spans="14:15">
      <c r="N1140" s="27"/>
      <c r="O1140" s="27"/>
    </row>
    <row r="1141" spans="14:15">
      <c r="N1141" s="27"/>
      <c r="O1141" s="27"/>
    </row>
    <row r="1142" spans="14:15">
      <c r="N1142" s="27"/>
      <c r="O1142" s="27"/>
    </row>
    <row r="1143" spans="14:15">
      <c r="N1143" s="27"/>
      <c r="O1143" s="27"/>
    </row>
    <row r="1144" spans="14:15">
      <c r="N1144" s="27"/>
      <c r="O1144" s="27"/>
    </row>
    <row r="1145" spans="14:15">
      <c r="N1145" s="27"/>
      <c r="O1145" s="27"/>
    </row>
    <row r="1146" spans="14:15">
      <c r="N1146" s="27"/>
      <c r="O1146" s="27"/>
    </row>
    <row r="1147" spans="14:15">
      <c r="N1147" s="27"/>
      <c r="O1147" s="27"/>
    </row>
    <row r="1148" spans="14:15">
      <c r="N1148" s="27"/>
      <c r="O1148" s="27"/>
    </row>
    <row r="1149" spans="14:15">
      <c r="N1149" s="27"/>
      <c r="O1149" s="27"/>
    </row>
    <row r="1150" spans="14:15">
      <c r="N1150" s="27"/>
      <c r="O1150" s="27"/>
    </row>
    <row r="1151" spans="14:15">
      <c r="N1151" s="27"/>
      <c r="O1151" s="27"/>
    </row>
    <row r="1152" spans="14:15">
      <c r="N1152" s="27"/>
      <c r="O1152" s="27"/>
    </row>
    <row r="1153" spans="14:15">
      <c r="N1153" s="27"/>
      <c r="O1153" s="27"/>
    </row>
    <row r="1154" spans="14:15">
      <c r="N1154" s="27"/>
      <c r="O1154" s="27"/>
    </row>
    <row r="1155" spans="14:15">
      <c r="N1155" s="27"/>
      <c r="O1155" s="27"/>
    </row>
    <row r="1156" spans="14:15">
      <c r="N1156" s="27"/>
      <c r="O1156" s="27"/>
    </row>
    <row r="1157" spans="14:15">
      <c r="N1157" s="27"/>
      <c r="O1157" s="27"/>
    </row>
    <row r="1158" spans="14:15">
      <c r="N1158" s="27"/>
      <c r="O1158" s="27"/>
    </row>
    <row r="1159" spans="14:15">
      <c r="N1159" s="27"/>
      <c r="O1159" s="27"/>
    </row>
    <row r="1160" spans="14:15">
      <c r="N1160" s="27"/>
      <c r="O1160" s="27"/>
    </row>
    <row r="1161" spans="14:15">
      <c r="N1161" s="27"/>
      <c r="O1161" s="27"/>
    </row>
    <row r="1162" spans="14:15">
      <c r="N1162" s="27"/>
      <c r="O1162" s="27"/>
    </row>
    <row r="1163" spans="14:15">
      <c r="N1163" s="27"/>
      <c r="O1163" s="27"/>
    </row>
    <row r="1164" spans="14:15">
      <c r="N1164" s="27"/>
      <c r="O1164" s="27"/>
    </row>
    <row r="1165" spans="14:15">
      <c r="N1165" s="27"/>
      <c r="O1165" s="27"/>
    </row>
    <row r="1166" spans="14:15">
      <c r="N1166" s="27"/>
      <c r="O1166" s="27"/>
    </row>
    <row r="1167" spans="14:15">
      <c r="N1167" s="27"/>
      <c r="O1167" s="27"/>
    </row>
    <row r="1168" spans="14:15">
      <c r="N1168" s="27"/>
      <c r="O1168" s="27"/>
    </row>
    <row r="1169" spans="14:15">
      <c r="N1169" s="27"/>
      <c r="O1169" s="27"/>
    </row>
    <row r="1170" spans="14:15">
      <c r="N1170" s="27"/>
      <c r="O1170" s="27"/>
    </row>
    <row r="1171" spans="14:15">
      <c r="N1171" s="27"/>
      <c r="O1171" s="27"/>
    </row>
    <row r="1172" spans="14:15">
      <c r="N1172" s="27"/>
      <c r="O1172" s="27"/>
    </row>
    <row r="1173" spans="14:15">
      <c r="N1173" s="27"/>
      <c r="O1173" s="27"/>
    </row>
    <row r="1174" spans="14:15">
      <c r="N1174" s="27"/>
      <c r="O1174" s="27"/>
    </row>
    <row r="1175" spans="14:15">
      <c r="N1175" s="27"/>
      <c r="O1175" s="27"/>
    </row>
    <row r="1176" spans="14:15">
      <c r="N1176" s="27"/>
      <c r="O1176" s="27"/>
    </row>
    <row r="1177" spans="14:15">
      <c r="N1177" s="27"/>
      <c r="O1177" s="27"/>
    </row>
    <row r="1178" spans="14:15">
      <c r="N1178" s="27"/>
      <c r="O1178" s="27"/>
    </row>
    <row r="1179" spans="14:15">
      <c r="N1179" s="27"/>
      <c r="O1179" s="27"/>
    </row>
    <row r="1180" spans="14:15">
      <c r="N1180" s="27"/>
      <c r="O1180" s="27"/>
    </row>
    <row r="1181" spans="14:15">
      <c r="N1181" s="27"/>
      <c r="O1181" s="27"/>
    </row>
    <row r="1182" spans="14:15">
      <c r="N1182" s="27"/>
      <c r="O1182" s="27"/>
    </row>
    <row r="1183" spans="14:15">
      <c r="N1183" s="27"/>
      <c r="O1183" s="27"/>
    </row>
    <row r="1184" spans="14:15">
      <c r="N1184" s="27"/>
      <c r="O1184" s="27"/>
    </row>
    <row r="1185" spans="14:15">
      <c r="N1185" s="27"/>
      <c r="O1185" s="27"/>
    </row>
    <row r="1186" spans="14:15">
      <c r="N1186" s="27"/>
      <c r="O1186" s="27"/>
    </row>
    <row r="1187" spans="14:15">
      <c r="N1187" s="27"/>
      <c r="O1187" s="27"/>
    </row>
    <row r="1188" spans="14:15">
      <c r="N1188" s="27"/>
      <c r="O1188" s="27"/>
    </row>
    <row r="1189" spans="14:15">
      <c r="N1189" s="27"/>
      <c r="O1189" s="27"/>
    </row>
    <row r="1190" spans="14:15">
      <c r="N1190" s="27"/>
      <c r="O1190" s="27"/>
    </row>
    <row r="1191" spans="14:15">
      <c r="N1191" s="27"/>
      <c r="O1191" s="27"/>
    </row>
    <row r="1192" spans="14:15">
      <c r="N1192" s="27"/>
      <c r="O1192" s="27"/>
    </row>
    <row r="1193" spans="14:15">
      <c r="N1193" s="27"/>
      <c r="O1193" s="27"/>
    </row>
    <row r="1194" spans="14:15">
      <c r="N1194" s="27"/>
      <c r="O1194" s="27"/>
    </row>
    <row r="1195" spans="14:15">
      <c r="N1195" s="27"/>
      <c r="O1195" s="27"/>
    </row>
    <row r="1196" spans="14:15">
      <c r="N1196" s="27"/>
      <c r="O1196" s="27"/>
    </row>
    <row r="1197" spans="14:15">
      <c r="N1197" s="27"/>
      <c r="O1197" s="27"/>
    </row>
    <row r="1198" spans="14:15">
      <c r="N1198" s="27"/>
      <c r="O1198" s="27"/>
    </row>
    <row r="1199" spans="14:15">
      <c r="N1199" s="27"/>
      <c r="O1199" s="27"/>
    </row>
    <row r="1200" spans="14:15">
      <c r="N1200" s="27"/>
      <c r="O1200" s="27"/>
    </row>
    <row r="1201" spans="14:15">
      <c r="N1201" s="27"/>
      <c r="O1201" s="27"/>
    </row>
    <row r="1202" spans="14:15">
      <c r="N1202" s="27"/>
      <c r="O1202" s="27"/>
    </row>
    <row r="1203" spans="14:15">
      <c r="N1203" s="27"/>
      <c r="O1203" s="27"/>
    </row>
    <row r="1204" spans="14:15">
      <c r="N1204" s="27"/>
      <c r="O1204" s="27"/>
    </row>
    <row r="1205" spans="14:15">
      <c r="N1205" s="27"/>
      <c r="O1205" s="27"/>
    </row>
    <row r="1206" spans="14:15">
      <c r="N1206" s="27"/>
      <c r="O1206" s="27"/>
    </row>
    <row r="1207" spans="14:15">
      <c r="N1207" s="27"/>
      <c r="O1207" s="27"/>
    </row>
    <row r="1208" spans="14:15">
      <c r="N1208" s="27"/>
      <c r="O1208" s="27"/>
    </row>
    <row r="1209" spans="14:15">
      <c r="N1209" s="27"/>
      <c r="O1209" s="27"/>
    </row>
    <row r="1210" spans="14:15">
      <c r="N1210" s="27"/>
      <c r="O1210" s="27"/>
    </row>
    <row r="1211" spans="14:15">
      <c r="N1211" s="27"/>
      <c r="O1211" s="27"/>
    </row>
    <row r="1212" spans="14:15">
      <c r="N1212" s="27"/>
      <c r="O1212" s="27"/>
    </row>
    <row r="1213" spans="14:15">
      <c r="N1213" s="27"/>
      <c r="O1213" s="27"/>
    </row>
    <row r="1214" spans="14:15">
      <c r="N1214" s="27"/>
      <c r="O1214" s="27"/>
    </row>
    <row r="1215" spans="14:15">
      <c r="N1215" s="27"/>
      <c r="O1215" s="27"/>
    </row>
    <row r="1216" spans="14:15">
      <c r="N1216" s="27"/>
      <c r="O1216" s="27"/>
    </row>
    <row r="1217" spans="14:15">
      <c r="N1217" s="27"/>
      <c r="O1217" s="27"/>
    </row>
    <row r="1218" spans="14:15">
      <c r="N1218" s="27"/>
      <c r="O1218" s="27"/>
    </row>
    <row r="1219" spans="14:15">
      <c r="N1219" s="27"/>
      <c r="O1219" s="27"/>
    </row>
    <row r="1220" spans="14:15">
      <c r="N1220" s="27"/>
      <c r="O1220" s="27"/>
    </row>
    <row r="1221" spans="14:15">
      <c r="N1221" s="27"/>
      <c r="O1221" s="27"/>
    </row>
    <row r="1222" spans="14:15">
      <c r="N1222" s="27"/>
      <c r="O1222" s="27"/>
    </row>
    <row r="1223" spans="14:15">
      <c r="N1223" s="27"/>
      <c r="O1223" s="27"/>
    </row>
    <row r="1224" spans="14:15">
      <c r="N1224" s="27"/>
      <c r="O1224" s="27"/>
    </row>
    <row r="1225" spans="14:15">
      <c r="N1225" s="27"/>
      <c r="O1225" s="27"/>
    </row>
    <row r="1226" spans="14:15">
      <c r="N1226" s="27"/>
      <c r="O1226" s="27"/>
    </row>
    <row r="1227" spans="14:15">
      <c r="N1227" s="27"/>
      <c r="O1227" s="27"/>
    </row>
    <row r="1228" spans="14:15">
      <c r="N1228" s="27"/>
      <c r="O1228" s="27"/>
    </row>
    <row r="1229" spans="14:15">
      <c r="N1229" s="27"/>
      <c r="O1229" s="27"/>
    </row>
    <row r="1230" spans="14:15">
      <c r="N1230" s="27"/>
      <c r="O1230" s="27"/>
    </row>
    <row r="1231" spans="14:15">
      <c r="N1231" s="27"/>
      <c r="O1231" s="27"/>
    </row>
    <row r="1232" spans="14:15">
      <c r="N1232" s="27"/>
      <c r="O1232" s="27"/>
    </row>
    <row r="1233" spans="14:15">
      <c r="N1233" s="27"/>
      <c r="O1233" s="27"/>
    </row>
    <row r="1234" spans="14:15">
      <c r="N1234" s="27"/>
      <c r="O1234" s="27"/>
    </row>
    <row r="1235" spans="14:15">
      <c r="N1235" s="27"/>
      <c r="O1235" s="27"/>
    </row>
    <row r="1236" spans="14:15">
      <c r="N1236" s="27"/>
      <c r="O1236" s="27"/>
    </row>
    <row r="1237" spans="14:15">
      <c r="N1237" s="27"/>
      <c r="O1237" s="27"/>
    </row>
    <row r="1238" spans="14:15">
      <c r="N1238" s="27"/>
      <c r="O1238" s="27"/>
    </row>
    <row r="1239" spans="14:15">
      <c r="N1239" s="27"/>
      <c r="O1239" s="27"/>
    </row>
    <row r="1240" spans="14:15">
      <c r="N1240" s="27"/>
      <c r="O1240" s="27"/>
    </row>
    <row r="1241" spans="14:15">
      <c r="N1241" s="27"/>
      <c r="O1241" s="27"/>
    </row>
    <row r="1242" spans="14:15">
      <c r="N1242" s="27"/>
      <c r="O1242" s="27"/>
    </row>
    <row r="1243" spans="14:15">
      <c r="N1243" s="27"/>
      <c r="O1243" s="27"/>
    </row>
    <row r="1244" spans="14:15">
      <c r="N1244" s="27"/>
      <c r="O1244" s="27"/>
    </row>
    <row r="1245" spans="14:15">
      <c r="N1245" s="27"/>
      <c r="O1245" s="27"/>
    </row>
    <row r="1246" spans="14:15">
      <c r="N1246" s="27"/>
      <c r="O1246" s="27"/>
    </row>
    <row r="1247" spans="14:15">
      <c r="N1247" s="27"/>
      <c r="O1247" s="27"/>
    </row>
    <row r="1248" spans="14:15">
      <c r="N1248" s="27"/>
      <c r="O1248" s="27"/>
    </row>
    <row r="1249" spans="14:15">
      <c r="N1249" s="27"/>
      <c r="O1249" s="27"/>
    </row>
    <row r="1250" spans="14:15">
      <c r="N1250" s="27"/>
      <c r="O1250" s="27"/>
    </row>
    <row r="1251" spans="14:15">
      <c r="N1251" s="27"/>
      <c r="O1251" s="27"/>
    </row>
    <row r="1252" spans="14:15">
      <c r="N1252" s="27"/>
      <c r="O1252" s="27"/>
    </row>
    <row r="1253" spans="14:15">
      <c r="N1253" s="27"/>
      <c r="O1253" s="27"/>
    </row>
    <row r="1254" spans="14:15">
      <c r="N1254" s="27"/>
      <c r="O1254" s="27"/>
    </row>
    <row r="1255" spans="14:15">
      <c r="N1255" s="27"/>
      <c r="O1255" s="27"/>
    </row>
    <row r="1256" spans="14:15">
      <c r="N1256" s="27"/>
      <c r="O1256" s="27"/>
    </row>
    <row r="1257" spans="14:15">
      <c r="N1257" s="27"/>
      <c r="O1257" s="27"/>
    </row>
    <row r="1258" spans="14:15">
      <c r="N1258" s="27"/>
      <c r="O1258" s="27"/>
    </row>
    <row r="1259" spans="14:15">
      <c r="N1259" s="27"/>
      <c r="O1259" s="27"/>
    </row>
    <row r="1260" spans="14:15">
      <c r="N1260" s="27"/>
      <c r="O1260" s="27"/>
    </row>
    <row r="1261" spans="14:15">
      <c r="N1261" s="27"/>
      <c r="O1261" s="27"/>
    </row>
    <row r="1262" spans="14:15">
      <c r="N1262" s="27"/>
      <c r="O1262" s="27"/>
    </row>
    <row r="1263" spans="14:15">
      <c r="N1263" s="27"/>
      <c r="O1263" s="27"/>
    </row>
    <row r="1264" spans="14:15">
      <c r="N1264" s="27"/>
      <c r="O1264" s="27"/>
    </row>
    <row r="1265" spans="14:15">
      <c r="N1265" s="27"/>
      <c r="O1265" s="27"/>
    </row>
    <row r="1266" spans="14:15">
      <c r="N1266" s="27"/>
      <c r="O1266" s="27"/>
    </row>
    <row r="1267" spans="14:15">
      <c r="N1267" s="27"/>
      <c r="O1267" s="27"/>
    </row>
    <row r="1268" spans="14:15">
      <c r="N1268" s="27"/>
      <c r="O1268" s="27"/>
    </row>
    <row r="1269" spans="14:15">
      <c r="N1269" s="27"/>
      <c r="O1269" s="27"/>
    </row>
    <row r="1270" spans="14:15">
      <c r="N1270" s="27"/>
      <c r="O1270" s="27"/>
    </row>
    <row r="1271" spans="14:15">
      <c r="N1271" s="27"/>
      <c r="O1271" s="27"/>
    </row>
    <row r="1272" spans="14:15">
      <c r="N1272" s="27"/>
      <c r="O1272" s="27"/>
    </row>
    <row r="1273" spans="14:15">
      <c r="N1273" s="27"/>
      <c r="O1273" s="27"/>
    </row>
    <row r="1274" spans="14:15">
      <c r="N1274" s="27"/>
      <c r="O1274" s="27"/>
    </row>
    <row r="1275" spans="14:15">
      <c r="N1275" s="27"/>
      <c r="O1275" s="27"/>
    </row>
    <row r="1276" spans="14:15">
      <c r="N1276" s="27"/>
      <c r="O1276" s="27"/>
    </row>
    <row r="1277" spans="14:15">
      <c r="N1277" s="27"/>
      <c r="O1277" s="27"/>
    </row>
    <row r="1278" spans="14:15">
      <c r="N1278" s="27"/>
      <c r="O1278" s="27"/>
    </row>
    <row r="1279" spans="14:15">
      <c r="N1279" s="27"/>
      <c r="O1279" s="27"/>
    </row>
    <row r="1280" spans="14:15">
      <c r="N1280" s="27"/>
      <c r="O1280" s="27"/>
    </row>
    <row r="1281" spans="14:15">
      <c r="N1281" s="27"/>
      <c r="O1281" s="27"/>
    </row>
    <row r="1282" spans="14:15">
      <c r="N1282" s="27"/>
      <c r="O1282" s="27"/>
    </row>
    <row r="1283" spans="14:15">
      <c r="N1283" s="27"/>
      <c r="O1283" s="27"/>
    </row>
    <row r="1284" spans="14:15">
      <c r="N1284" s="27"/>
      <c r="O1284" s="27"/>
    </row>
    <row r="1285" spans="14:15">
      <c r="N1285" s="27"/>
      <c r="O1285" s="27"/>
    </row>
    <row r="1286" spans="14:15">
      <c r="N1286" s="27"/>
      <c r="O1286" s="27"/>
    </row>
    <row r="1287" spans="14:15">
      <c r="N1287" s="27"/>
      <c r="O1287" s="27"/>
    </row>
    <row r="1288" spans="14:15">
      <c r="N1288" s="27"/>
      <c r="O1288" s="27"/>
    </row>
    <row r="1289" spans="14:15">
      <c r="N1289" s="27"/>
      <c r="O1289" s="27"/>
    </row>
    <row r="1290" spans="14:15">
      <c r="N1290" s="27"/>
      <c r="O1290" s="27"/>
    </row>
    <row r="1291" spans="14:15">
      <c r="N1291" s="27"/>
      <c r="O1291" s="27"/>
    </row>
    <row r="1292" spans="14:15">
      <c r="N1292" s="27"/>
      <c r="O1292" s="27"/>
    </row>
    <row r="1293" spans="14:15">
      <c r="N1293" s="27"/>
      <c r="O1293" s="27"/>
    </row>
    <row r="1294" spans="14:15">
      <c r="N1294" s="27"/>
      <c r="O1294" s="27"/>
    </row>
    <row r="1295" spans="14:15">
      <c r="N1295" s="27"/>
      <c r="O1295" s="27"/>
    </row>
    <row r="1296" spans="14:15">
      <c r="N1296" s="27"/>
      <c r="O1296" s="27"/>
    </row>
    <row r="1297" spans="14:15">
      <c r="N1297" s="27"/>
      <c r="O1297" s="27"/>
    </row>
    <row r="1298" spans="14:15">
      <c r="N1298" s="27"/>
      <c r="O1298" s="27"/>
    </row>
    <row r="1299" spans="14:15">
      <c r="N1299" s="27"/>
      <c r="O1299" s="27"/>
    </row>
    <row r="1300" spans="14:15">
      <c r="N1300" s="27"/>
      <c r="O1300" s="27"/>
    </row>
    <row r="1301" spans="14:15">
      <c r="N1301" s="27"/>
      <c r="O1301" s="27"/>
    </row>
    <row r="1302" spans="14:15">
      <c r="N1302" s="27"/>
      <c r="O1302" s="27"/>
    </row>
    <row r="1303" spans="14:15">
      <c r="N1303" s="27"/>
      <c r="O1303" s="27"/>
    </row>
    <row r="1304" spans="14:15">
      <c r="N1304" s="27"/>
      <c r="O1304" s="27"/>
    </row>
    <row r="1305" spans="14:15">
      <c r="N1305" s="27"/>
      <c r="O1305" s="27"/>
    </row>
    <row r="1306" spans="14:15">
      <c r="N1306" s="27"/>
      <c r="O1306" s="27"/>
    </row>
    <row r="1307" spans="14:15">
      <c r="N1307" s="27"/>
      <c r="O1307" s="27"/>
    </row>
    <row r="1308" spans="14:15">
      <c r="N1308" s="27"/>
      <c r="O1308" s="27"/>
    </row>
    <row r="1309" spans="14:15">
      <c r="N1309" s="27"/>
      <c r="O1309" s="27"/>
    </row>
    <row r="1310" spans="14:15">
      <c r="N1310" s="27"/>
      <c r="O1310" s="27"/>
    </row>
    <row r="1311" spans="14:15">
      <c r="N1311" s="27"/>
      <c r="O1311" s="27"/>
    </row>
    <row r="1312" spans="14:15">
      <c r="N1312" s="27"/>
      <c r="O1312" s="27"/>
    </row>
    <row r="1313" spans="14:15">
      <c r="N1313" s="27"/>
      <c r="O1313" s="27"/>
    </row>
    <row r="1314" spans="14:15">
      <c r="N1314" s="27"/>
      <c r="O1314" s="27"/>
    </row>
    <row r="1315" spans="14:15">
      <c r="N1315" s="27"/>
      <c r="O1315" s="27"/>
    </row>
    <row r="1316" spans="14:15">
      <c r="N1316" s="27"/>
      <c r="O1316" s="27"/>
    </row>
    <row r="1317" spans="14:15">
      <c r="N1317" s="27"/>
      <c r="O1317" s="27"/>
    </row>
    <row r="1318" spans="14:15">
      <c r="N1318" s="27"/>
      <c r="O1318" s="27"/>
    </row>
    <row r="1319" spans="14:15">
      <c r="N1319" s="27"/>
      <c r="O1319" s="27"/>
    </row>
    <row r="1320" spans="14:15">
      <c r="N1320" s="27"/>
      <c r="O1320" s="27"/>
    </row>
    <row r="1321" spans="14:15">
      <c r="N1321" s="27"/>
      <c r="O1321" s="27"/>
    </row>
    <row r="1322" spans="14:15">
      <c r="N1322" s="27"/>
      <c r="O1322" s="27"/>
    </row>
    <row r="1323" spans="14:15">
      <c r="N1323" s="27"/>
      <c r="O1323" s="27"/>
    </row>
    <row r="1324" spans="14:15">
      <c r="N1324" s="27"/>
      <c r="O1324" s="27"/>
    </row>
    <row r="1325" spans="14:15">
      <c r="N1325" s="27"/>
      <c r="O1325" s="27"/>
    </row>
    <row r="1326" spans="14:15">
      <c r="N1326" s="27"/>
      <c r="O1326" s="27"/>
    </row>
    <row r="1327" spans="14:15">
      <c r="N1327" s="27"/>
      <c r="O1327" s="27"/>
    </row>
    <row r="1328" spans="14:15">
      <c r="N1328" s="27"/>
      <c r="O1328" s="27"/>
    </row>
    <row r="1329" spans="14:15">
      <c r="N1329" s="27"/>
      <c r="O1329" s="27"/>
    </row>
    <row r="1330" spans="14:15">
      <c r="N1330" s="27"/>
      <c r="O1330" s="27"/>
    </row>
    <row r="1331" spans="14:15">
      <c r="N1331" s="27"/>
      <c r="O1331" s="27"/>
    </row>
    <row r="1332" spans="14:15">
      <c r="N1332" s="27"/>
      <c r="O1332" s="27"/>
    </row>
    <row r="1333" spans="14:15">
      <c r="N1333" s="27"/>
      <c r="O1333" s="27"/>
    </row>
    <row r="1334" spans="14:15">
      <c r="N1334" s="27"/>
      <c r="O1334" s="27"/>
    </row>
    <row r="1335" spans="14:15">
      <c r="N1335" s="27"/>
      <c r="O1335" s="27"/>
    </row>
    <row r="1336" spans="14:15">
      <c r="N1336" s="27"/>
      <c r="O1336" s="27"/>
    </row>
    <row r="1337" spans="14:15">
      <c r="N1337" s="27"/>
      <c r="O1337" s="27"/>
    </row>
    <row r="1338" spans="14:15">
      <c r="N1338" s="27"/>
      <c r="O1338" s="27"/>
    </row>
    <row r="1339" spans="14:15">
      <c r="N1339" s="27"/>
      <c r="O1339" s="27"/>
    </row>
    <row r="1340" spans="14:15">
      <c r="N1340" s="27"/>
      <c r="O1340" s="27"/>
    </row>
    <row r="1341" spans="14:15">
      <c r="N1341" s="27"/>
      <c r="O1341" s="27"/>
    </row>
    <row r="1342" spans="14:15">
      <c r="N1342" s="27"/>
      <c r="O1342" s="27"/>
    </row>
    <row r="1343" spans="14:15">
      <c r="N1343" s="27"/>
      <c r="O1343" s="27"/>
    </row>
    <row r="1344" spans="14:15">
      <c r="N1344" s="27"/>
      <c r="O1344" s="27"/>
    </row>
    <row r="1345" spans="14:15">
      <c r="N1345" s="27"/>
      <c r="O1345" s="27"/>
    </row>
    <row r="1346" spans="14:15">
      <c r="N1346" s="27"/>
      <c r="O1346" s="27"/>
    </row>
    <row r="1347" spans="14:15">
      <c r="N1347" s="27"/>
      <c r="O1347" s="27"/>
    </row>
    <row r="1348" spans="14:15">
      <c r="N1348" s="27"/>
      <c r="O1348" s="27"/>
    </row>
    <row r="1349" spans="14:15">
      <c r="N1349" s="27"/>
      <c r="O1349" s="27"/>
    </row>
    <row r="1350" spans="14:15">
      <c r="N1350" s="27"/>
      <c r="O1350" s="27"/>
    </row>
    <row r="1351" spans="14:15">
      <c r="N1351" s="27"/>
      <c r="O1351" s="27"/>
    </row>
    <row r="1352" spans="14:15">
      <c r="N1352" s="27"/>
      <c r="O1352" s="27"/>
    </row>
    <row r="1353" spans="14:15">
      <c r="N1353" s="27"/>
      <c r="O1353" s="27"/>
    </row>
    <row r="1354" spans="14:15">
      <c r="N1354" s="27"/>
      <c r="O1354" s="27"/>
    </row>
    <row r="1355" spans="14:15">
      <c r="N1355" s="27"/>
      <c r="O1355" s="27"/>
    </row>
    <row r="1356" spans="14:15">
      <c r="N1356" s="27"/>
      <c r="O1356" s="27"/>
    </row>
    <row r="1357" spans="14:15">
      <c r="N1357" s="27"/>
      <c r="O1357" s="27"/>
    </row>
    <row r="1358" spans="14:15">
      <c r="N1358" s="27"/>
      <c r="O1358" s="27"/>
    </row>
    <row r="1359" spans="14:15">
      <c r="N1359" s="27"/>
      <c r="O1359" s="27"/>
    </row>
    <row r="1360" spans="14:15">
      <c r="N1360" s="27"/>
      <c r="O1360" s="27"/>
    </row>
    <row r="1361" spans="14:15">
      <c r="N1361" s="27"/>
      <c r="O1361" s="27"/>
    </row>
    <row r="1362" spans="14:15">
      <c r="N1362" s="27"/>
      <c r="O1362" s="27"/>
    </row>
    <row r="1363" spans="14:15">
      <c r="N1363" s="27"/>
      <c r="O1363" s="27"/>
    </row>
    <row r="1364" spans="14:15">
      <c r="N1364" s="27"/>
      <c r="O1364" s="27"/>
    </row>
    <row r="1365" spans="14:15">
      <c r="N1365" s="27"/>
      <c r="O1365" s="27"/>
    </row>
    <row r="1366" spans="14:15">
      <c r="N1366" s="27"/>
      <c r="O1366" s="27"/>
    </row>
    <row r="1367" spans="14:15">
      <c r="N1367" s="27"/>
      <c r="O1367" s="27"/>
    </row>
    <row r="1368" spans="14:15">
      <c r="N1368" s="27"/>
      <c r="O1368" s="27"/>
    </row>
    <row r="1369" spans="14:15">
      <c r="N1369" s="27"/>
      <c r="O1369" s="27"/>
    </row>
    <row r="1370" spans="14:15">
      <c r="N1370" s="27"/>
      <c r="O1370" s="27"/>
    </row>
    <row r="1371" spans="14:15">
      <c r="N1371" s="27"/>
      <c r="O1371" s="27"/>
    </row>
    <row r="1372" spans="14:15">
      <c r="N1372" s="27"/>
      <c r="O1372" s="27"/>
    </row>
    <row r="1373" spans="14:15">
      <c r="N1373" s="27"/>
      <c r="O1373" s="27"/>
    </row>
    <row r="1374" spans="14:15">
      <c r="N1374" s="27"/>
      <c r="O1374" s="27"/>
    </row>
    <row r="1375" spans="14:15">
      <c r="N1375" s="27"/>
      <c r="O1375" s="27"/>
    </row>
    <row r="1376" spans="14:15">
      <c r="N1376" s="27"/>
      <c r="O1376" s="27"/>
    </row>
    <row r="1377" spans="14:15">
      <c r="N1377" s="27"/>
      <c r="O1377" s="27"/>
    </row>
    <row r="1378" spans="14:15">
      <c r="N1378" s="27"/>
      <c r="O1378" s="27"/>
    </row>
    <row r="1379" spans="14:15">
      <c r="N1379" s="27"/>
      <c r="O1379" s="27"/>
    </row>
    <row r="1380" spans="14:15">
      <c r="N1380" s="27"/>
      <c r="O1380" s="27"/>
    </row>
    <row r="1381" spans="14:15">
      <c r="N1381" s="27"/>
      <c r="O1381" s="27"/>
    </row>
    <row r="1382" spans="14:15">
      <c r="N1382" s="27"/>
      <c r="O1382" s="27"/>
    </row>
    <row r="1383" spans="14:15">
      <c r="N1383" s="27"/>
      <c r="O1383" s="27"/>
    </row>
    <row r="1384" spans="14:15">
      <c r="N1384" s="27"/>
      <c r="O1384" s="27"/>
    </row>
    <row r="1385" spans="14:15">
      <c r="N1385" s="27"/>
      <c r="O1385" s="27"/>
    </row>
    <row r="1386" spans="14:15">
      <c r="N1386" s="27"/>
      <c r="O1386" s="27"/>
    </row>
    <row r="1387" spans="14:15">
      <c r="N1387" s="27"/>
      <c r="O1387" s="27"/>
    </row>
    <row r="1388" spans="14:15">
      <c r="N1388" s="27"/>
      <c r="O1388" s="27"/>
    </row>
    <row r="1389" spans="14:15">
      <c r="N1389" s="27"/>
      <c r="O1389" s="27"/>
    </row>
    <row r="1390" spans="14:15">
      <c r="N1390" s="27"/>
      <c r="O1390" s="27"/>
    </row>
    <row r="1391" spans="14:15">
      <c r="N1391" s="27"/>
      <c r="O1391" s="27"/>
    </row>
    <row r="1392" spans="14:15">
      <c r="N1392" s="27"/>
      <c r="O1392" s="27"/>
    </row>
    <row r="1393" spans="14:15">
      <c r="N1393" s="27"/>
      <c r="O1393" s="27"/>
    </row>
    <row r="1394" spans="14:15">
      <c r="N1394" s="27"/>
      <c r="O1394" s="27"/>
    </row>
    <row r="1395" spans="14:15">
      <c r="N1395" s="27"/>
      <c r="O1395" s="27"/>
    </row>
    <row r="1396" spans="14:15">
      <c r="N1396" s="27"/>
      <c r="O1396" s="27"/>
    </row>
    <row r="1397" spans="14:15">
      <c r="N1397" s="27"/>
      <c r="O1397" s="27"/>
    </row>
    <row r="1398" spans="14:15">
      <c r="N1398" s="27"/>
      <c r="O1398" s="27"/>
    </row>
    <row r="1399" spans="14:15">
      <c r="N1399" s="27"/>
      <c r="O1399" s="27"/>
    </row>
    <row r="1400" spans="14:15">
      <c r="N1400" s="27"/>
      <c r="O1400" s="27"/>
    </row>
    <row r="1401" spans="14:15">
      <c r="N1401" s="27"/>
      <c r="O1401" s="27"/>
    </row>
    <row r="1402" spans="14:15">
      <c r="N1402" s="27"/>
      <c r="O1402" s="27"/>
    </row>
    <row r="1403" spans="14:15">
      <c r="N1403" s="27"/>
      <c r="O1403" s="27"/>
    </row>
    <row r="1404" spans="14:15">
      <c r="N1404" s="27"/>
      <c r="O1404" s="27"/>
    </row>
    <row r="1405" spans="14:15">
      <c r="N1405" s="27"/>
      <c r="O1405" s="27"/>
    </row>
    <row r="1406" spans="14:15">
      <c r="N1406" s="27"/>
      <c r="O1406" s="27"/>
    </row>
    <row r="1407" spans="14:15">
      <c r="N1407" s="27"/>
      <c r="O1407" s="27"/>
    </row>
    <row r="1408" spans="14:15">
      <c r="N1408" s="27"/>
      <c r="O1408" s="27"/>
    </row>
    <row r="1409" spans="14:15">
      <c r="N1409" s="27"/>
      <c r="O1409" s="27"/>
    </row>
    <row r="1410" spans="14:15">
      <c r="N1410" s="27"/>
      <c r="O1410" s="27"/>
    </row>
    <row r="1411" spans="14:15">
      <c r="N1411" s="27"/>
      <c r="O1411" s="27"/>
    </row>
    <row r="1412" spans="14:15">
      <c r="N1412" s="27"/>
      <c r="O1412" s="27"/>
    </row>
    <row r="1413" spans="14:15">
      <c r="N1413" s="27"/>
      <c r="O1413" s="27"/>
    </row>
    <row r="1414" spans="14:15">
      <c r="N1414" s="27"/>
      <c r="O1414" s="27"/>
    </row>
    <row r="1415" spans="14:15">
      <c r="N1415" s="27"/>
      <c r="O1415" s="27"/>
    </row>
    <row r="1416" spans="14:15">
      <c r="N1416" s="27"/>
      <c r="O1416" s="27"/>
    </row>
    <row r="1417" spans="14:15">
      <c r="N1417" s="27"/>
      <c r="O1417" s="27"/>
    </row>
    <row r="1418" spans="14:15">
      <c r="N1418" s="27"/>
      <c r="O1418" s="27"/>
    </row>
    <row r="1419" spans="14:15">
      <c r="N1419" s="27"/>
      <c r="O1419" s="27"/>
    </row>
    <row r="1420" spans="14:15">
      <c r="N1420" s="27"/>
      <c r="O1420" s="27"/>
    </row>
    <row r="1421" spans="14:15">
      <c r="N1421" s="27"/>
      <c r="O1421" s="27"/>
    </row>
    <row r="1422" spans="14:15">
      <c r="N1422" s="27"/>
      <c r="O1422" s="27"/>
    </row>
    <row r="1423" spans="14:15">
      <c r="N1423" s="27"/>
      <c r="O1423" s="27"/>
    </row>
    <row r="1424" spans="14:15">
      <c r="N1424" s="27"/>
      <c r="O1424" s="27"/>
    </row>
    <row r="1425" spans="14:15">
      <c r="N1425" s="27"/>
      <c r="O1425" s="27"/>
    </row>
    <row r="1426" spans="14:15">
      <c r="N1426" s="27"/>
      <c r="O1426" s="27"/>
    </row>
    <row r="1427" spans="14:15">
      <c r="N1427" s="27"/>
      <c r="O1427" s="27"/>
    </row>
    <row r="1428" spans="14:15">
      <c r="N1428" s="27"/>
      <c r="O1428" s="27"/>
    </row>
    <row r="1429" spans="14:15">
      <c r="N1429" s="27"/>
      <c r="O1429" s="27"/>
    </row>
    <row r="1430" spans="14:15">
      <c r="N1430" s="27"/>
      <c r="O1430" s="27"/>
    </row>
    <row r="1431" spans="14:15">
      <c r="N1431" s="27"/>
      <c r="O1431" s="27"/>
    </row>
    <row r="1432" spans="14:15">
      <c r="N1432" s="27"/>
      <c r="O1432" s="27"/>
    </row>
    <row r="1433" spans="14:15">
      <c r="N1433" s="27"/>
      <c r="O1433" s="27"/>
    </row>
    <row r="1434" spans="14:15">
      <c r="N1434" s="27"/>
      <c r="O1434" s="27"/>
    </row>
    <row r="1435" spans="14:15">
      <c r="N1435" s="27"/>
      <c r="O1435" s="27"/>
    </row>
    <row r="1436" spans="14:15">
      <c r="N1436" s="27"/>
      <c r="O1436" s="27"/>
    </row>
    <row r="1437" spans="14:15">
      <c r="N1437" s="27"/>
      <c r="O1437" s="27"/>
    </row>
    <row r="1438" spans="14:15">
      <c r="N1438" s="27"/>
      <c r="O1438" s="27"/>
    </row>
    <row r="1439" spans="14:15">
      <c r="N1439" s="27"/>
      <c r="O1439" s="27"/>
    </row>
    <row r="1440" spans="14:15">
      <c r="N1440" s="27"/>
      <c r="O1440" s="27"/>
    </row>
    <row r="1441" spans="14:15">
      <c r="N1441" s="27"/>
      <c r="O1441" s="27"/>
    </row>
    <row r="1442" spans="14:15">
      <c r="N1442" s="27"/>
      <c r="O1442" s="27"/>
    </row>
    <row r="1443" spans="14:15">
      <c r="N1443" s="27"/>
      <c r="O1443" s="27"/>
    </row>
    <row r="1444" spans="14:15">
      <c r="N1444" s="27"/>
      <c r="O1444" s="27"/>
    </row>
    <row r="1445" spans="14:15">
      <c r="N1445" s="27"/>
      <c r="O1445" s="27"/>
    </row>
    <row r="1446" spans="14:15">
      <c r="N1446" s="27"/>
      <c r="O1446" s="27"/>
    </row>
    <row r="1447" spans="14:15">
      <c r="N1447" s="27"/>
      <c r="O1447" s="27"/>
    </row>
    <row r="1448" spans="14:15">
      <c r="N1448" s="27"/>
      <c r="O1448" s="27"/>
    </row>
    <row r="1449" spans="14:15">
      <c r="N1449" s="27"/>
      <c r="O1449" s="27"/>
    </row>
    <row r="1450" spans="14:15">
      <c r="N1450" s="27"/>
      <c r="O1450" s="27"/>
    </row>
    <row r="1451" spans="14:15">
      <c r="N1451" s="27"/>
      <c r="O1451" s="27"/>
    </row>
    <row r="1452" spans="14:15">
      <c r="N1452" s="27"/>
      <c r="O1452" s="27"/>
    </row>
    <row r="1453" spans="14:15">
      <c r="N1453" s="27"/>
      <c r="O1453" s="27"/>
    </row>
    <row r="1454" spans="14:15">
      <c r="N1454" s="27"/>
      <c r="O1454" s="27"/>
    </row>
    <row r="1455" spans="14:15">
      <c r="N1455" s="27"/>
      <c r="O1455" s="27"/>
    </row>
    <row r="1456" spans="14:15">
      <c r="N1456" s="27"/>
      <c r="O1456" s="27"/>
    </row>
    <row r="1457" spans="14:15">
      <c r="N1457" s="27"/>
      <c r="O1457" s="27"/>
    </row>
    <row r="1458" spans="14:15">
      <c r="N1458" s="27"/>
      <c r="O1458" s="27"/>
    </row>
    <row r="1459" spans="14:15">
      <c r="N1459" s="27"/>
      <c r="O1459" s="27"/>
    </row>
    <row r="1460" spans="14:15">
      <c r="N1460" s="27"/>
      <c r="O1460" s="27"/>
    </row>
    <row r="1461" spans="14:15">
      <c r="N1461" s="27"/>
      <c r="O1461" s="27"/>
    </row>
    <row r="1462" spans="14:15">
      <c r="N1462" s="27"/>
      <c r="O1462" s="27"/>
    </row>
    <row r="1463" spans="14:15">
      <c r="N1463" s="27"/>
      <c r="O1463" s="27"/>
    </row>
    <row r="1464" spans="14:15">
      <c r="N1464" s="27"/>
      <c r="O1464" s="27"/>
    </row>
    <row r="1465" spans="14:15">
      <c r="N1465" s="27"/>
      <c r="O1465" s="27"/>
    </row>
    <row r="1466" spans="14:15">
      <c r="N1466" s="27"/>
      <c r="O1466" s="27"/>
    </row>
    <row r="1467" spans="14:15">
      <c r="N1467" s="27"/>
      <c r="O1467" s="27"/>
    </row>
    <row r="1468" spans="14:15">
      <c r="N1468" s="27"/>
      <c r="O1468" s="27"/>
    </row>
    <row r="1469" spans="14:15">
      <c r="N1469" s="27"/>
      <c r="O1469" s="27"/>
    </row>
    <row r="1470" spans="14:15">
      <c r="N1470" s="27"/>
      <c r="O1470" s="27"/>
    </row>
    <row r="1471" spans="14:15">
      <c r="N1471" s="27"/>
      <c r="O1471" s="27"/>
    </row>
    <row r="1472" spans="14:15">
      <c r="N1472" s="27"/>
      <c r="O1472" s="27"/>
    </row>
    <row r="1473" spans="14:15">
      <c r="N1473" s="27"/>
      <c r="O1473" s="27"/>
    </row>
    <row r="1474" spans="14:15">
      <c r="N1474" s="27"/>
      <c r="O1474" s="27"/>
    </row>
    <row r="1475" spans="14:15">
      <c r="N1475" s="27"/>
      <c r="O1475" s="27"/>
    </row>
    <row r="1476" spans="14:15">
      <c r="N1476" s="27"/>
      <c r="O1476" s="27"/>
    </row>
    <row r="1477" spans="14:15">
      <c r="N1477" s="27"/>
      <c r="O1477" s="27"/>
    </row>
    <row r="1478" spans="14:15">
      <c r="N1478" s="27"/>
      <c r="O1478" s="27"/>
    </row>
    <row r="1479" spans="14:15">
      <c r="N1479" s="27"/>
      <c r="O1479" s="27"/>
    </row>
    <row r="1480" spans="14:15">
      <c r="N1480" s="27"/>
      <c r="O1480" s="27"/>
    </row>
    <row r="1481" spans="14:15">
      <c r="N1481" s="27"/>
      <c r="O1481" s="27"/>
    </row>
    <row r="1482" spans="14:15">
      <c r="N1482" s="27"/>
      <c r="O1482" s="27"/>
    </row>
    <row r="1483" spans="14:15">
      <c r="N1483" s="27"/>
      <c r="O1483" s="27"/>
    </row>
    <row r="1484" spans="14:15">
      <c r="N1484" s="27"/>
      <c r="O1484" s="27"/>
    </row>
    <row r="1485" spans="14:15">
      <c r="N1485" s="27"/>
      <c r="O1485" s="27"/>
    </row>
    <row r="1486" spans="14:15">
      <c r="N1486" s="27"/>
      <c r="O1486" s="27"/>
    </row>
    <row r="1487" spans="14:15">
      <c r="N1487" s="27"/>
      <c r="O1487" s="27"/>
    </row>
    <row r="1488" spans="14:15">
      <c r="N1488" s="27"/>
      <c r="O1488" s="27"/>
    </row>
    <row r="1489" spans="14:15">
      <c r="N1489" s="27"/>
      <c r="O1489" s="27"/>
    </row>
    <row r="1490" spans="14:15">
      <c r="N1490" s="27"/>
      <c r="O1490" s="27"/>
    </row>
    <row r="1491" spans="14:15">
      <c r="N1491" s="27"/>
      <c r="O1491" s="27"/>
    </row>
    <row r="1492" spans="14:15">
      <c r="N1492" s="27"/>
      <c r="O1492" s="27"/>
    </row>
    <row r="1493" spans="14:15">
      <c r="N1493" s="27"/>
      <c r="O1493" s="27"/>
    </row>
    <row r="1494" spans="14:15">
      <c r="N1494" s="27"/>
      <c r="O1494" s="27"/>
    </row>
    <row r="1495" spans="14:15">
      <c r="N1495" s="27"/>
      <c r="O1495" s="27"/>
    </row>
    <row r="1496" spans="14:15">
      <c r="N1496" s="27"/>
      <c r="O1496" s="27"/>
    </row>
    <row r="1497" spans="14:15">
      <c r="N1497" s="27"/>
      <c r="O1497" s="27"/>
    </row>
    <row r="1498" spans="14:15">
      <c r="N1498" s="27"/>
      <c r="O1498" s="27"/>
    </row>
    <row r="1499" spans="14:15">
      <c r="N1499" s="27"/>
      <c r="O1499" s="27"/>
    </row>
    <row r="1500" spans="14:15">
      <c r="N1500" s="27"/>
      <c r="O1500" s="27"/>
    </row>
    <row r="1501" spans="14:15">
      <c r="N1501" s="27"/>
      <c r="O1501" s="27"/>
    </row>
    <row r="1502" spans="14:15">
      <c r="N1502" s="27"/>
      <c r="O1502" s="27"/>
    </row>
    <row r="1503" spans="14:15">
      <c r="N1503" s="27"/>
      <c r="O1503" s="27"/>
    </row>
    <row r="1504" spans="14:15">
      <c r="N1504" s="27"/>
      <c r="O1504" s="27"/>
    </row>
    <row r="1505" spans="14:15">
      <c r="N1505" s="27"/>
      <c r="O1505" s="27"/>
    </row>
    <row r="1506" spans="14:15">
      <c r="N1506" s="27"/>
      <c r="O1506" s="27"/>
    </row>
    <row r="1507" spans="14:15">
      <c r="N1507" s="27"/>
      <c r="O1507" s="27"/>
    </row>
    <row r="1508" spans="14:15">
      <c r="N1508" s="27"/>
      <c r="O1508" s="27"/>
    </row>
    <row r="1509" spans="14:15">
      <c r="N1509" s="27"/>
      <c r="O1509" s="27"/>
    </row>
    <row r="1510" spans="14:15">
      <c r="N1510" s="27"/>
      <c r="O1510" s="27"/>
    </row>
    <row r="1511" spans="14:15">
      <c r="N1511" s="27"/>
      <c r="O1511" s="27"/>
    </row>
    <row r="1512" spans="14:15">
      <c r="N1512" s="27"/>
      <c r="O1512" s="27"/>
    </row>
    <row r="1513" spans="14:15">
      <c r="N1513" s="27"/>
      <c r="O1513" s="27"/>
    </row>
    <row r="1514" spans="14:15">
      <c r="N1514" s="27"/>
      <c r="O1514" s="27"/>
    </row>
    <row r="1515" spans="14:15">
      <c r="N1515" s="27"/>
      <c r="O1515" s="27"/>
    </row>
    <row r="1516" spans="14:15">
      <c r="N1516" s="27"/>
      <c r="O1516" s="27"/>
    </row>
    <row r="1517" spans="14:15">
      <c r="N1517" s="27"/>
      <c r="O1517" s="27"/>
    </row>
    <row r="1518" spans="14:15">
      <c r="N1518" s="27"/>
      <c r="O1518" s="27"/>
    </row>
    <row r="1519" spans="14:15">
      <c r="N1519" s="27"/>
      <c r="O1519" s="27"/>
    </row>
    <row r="1520" spans="14:15">
      <c r="N1520" s="27"/>
      <c r="O1520" s="27"/>
    </row>
    <row r="1521" spans="14:15">
      <c r="N1521" s="27"/>
      <c r="O1521" s="27"/>
    </row>
    <row r="1522" spans="14:15">
      <c r="N1522" s="27"/>
      <c r="O1522" s="27"/>
    </row>
    <row r="1523" spans="14:15">
      <c r="N1523" s="27"/>
      <c r="O1523" s="27"/>
    </row>
    <row r="1524" spans="14:15">
      <c r="N1524" s="27"/>
      <c r="O1524" s="27"/>
    </row>
    <row r="1525" spans="14:15">
      <c r="N1525" s="27"/>
      <c r="O1525" s="27"/>
    </row>
    <row r="1526" spans="14:15">
      <c r="N1526" s="27"/>
      <c r="O1526" s="27"/>
    </row>
    <row r="1527" spans="14:15">
      <c r="N1527" s="27"/>
      <c r="O1527" s="27"/>
    </row>
    <row r="1528" spans="14:15">
      <c r="N1528" s="27"/>
      <c r="O1528" s="27"/>
    </row>
    <row r="1529" spans="14:15">
      <c r="N1529" s="27"/>
      <c r="O1529" s="27"/>
    </row>
    <row r="1530" spans="14:15">
      <c r="N1530" s="27"/>
      <c r="O1530" s="27"/>
    </row>
    <row r="1531" spans="14:15">
      <c r="N1531" s="27"/>
      <c r="O1531" s="27"/>
    </row>
    <row r="1532" spans="14:15">
      <c r="N1532" s="27"/>
      <c r="O1532" s="27"/>
    </row>
    <row r="1533" spans="14:15">
      <c r="N1533" s="27"/>
      <c r="O1533" s="27"/>
    </row>
    <row r="1534" spans="14:15">
      <c r="N1534" s="27"/>
      <c r="O1534" s="27"/>
    </row>
    <row r="1535" spans="14:15">
      <c r="N1535" s="27"/>
      <c r="O1535" s="27"/>
    </row>
    <row r="1536" spans="14:15">
      <c r="N1536" s="27"/>
      <c r="O1536" s="27"/>
    </row>
    <row r="1537" spans="14:15">
      <c r="N1537" s="27"/>
      <c r="O1537" s="27"/>
    </row>
    <row r="1538" spans="14:15">
      <c r="N1538" s="27"/>
      <c r="O1538" s="27"/>
    </row>
    <row r="1539" spans="14:15">
      <c r="N1539" s="27"/>
      <c r="O1539" s="27"/>
    </row>
    <row r="1540" spans="14:15">
      <c r="N1540" s="27"/>
      <c r="O1540" s="27"/>
    </row>
    <row r="1541" spans="14:15">
      <c r="N1541" s="27"/>
      <c r="O1541" s="27"/>
    </row>
    <row r="1542" spans="14:15">
      <c r="N1542" s="27"/>
      <c r="O1542" s="27"/>
    </row>
    <row r="1543" spans="14:15">
      <c r="N1543" s="27"/>
      <c r="O1543" s="27"/>
    </row>
    <row r="1544" spans="14:15">
      <c r="N1544" s="27"/>
      <c r="O1544" s="27"/>
    </row>
    <row r="1545" spans="14:15">
      <c r="N1545" s="27"/>
      <c r="O1545" s="27"/>
    </row>
    <row r="1546" spans="14:15">
      <c r="N1546" s="27"/>
      <c r="O1546" s="27"/>
    </row>
    <row r="1547" spans="14:15">
      <c r="N1547" s="27"/>
      <c r="O1547" s="27"/>
    </row>
    <row r="1548" spans="14:15">
      <c r="N1548" s="27"/>
      <c r="O1548" s="27"/>
    </row>
    <row r="1549" spans="14:15">
      <c r="N1549" s="27"/>
      <c r="O1549" s="27"/>
    </row>
    <row r="1550" spans="14:15">
      <c r="N1550" s="27"/>
      <c r="O1550" s="27"/>
    </row>
    <row r="1551" spans="14:15">
      <c r="N1551" s="27"/>
      <c r="O1551" s="27"/>
    </row>
    <row r="1552" spans="14:15">
      <c r="N1552" s="27"/>
      <c r="O1552" s="27"/>
    </row>
    <row r="1553" spans="14:15">
      <c r="N1553" s="27"/>
      <c r="O1553" s="27"/>
    </row>
    <row r="1554" spans="14:15">
      <c r="N1554" s="27"/>
      <c r="O1554" s="27"/>
    </row>
    <row r="1555" spans="14:15">
      <c r="N1555" s="27"/>
      <c r="O1555" s="27"/>
    </row>
    <row r="1556" spans="14:15">
      <c r="N1556" s="27"/>
      <c r="O1556" s="27"/>
    </row>
    <row r="1557" spans="14:15">
      <c r="N1557" s="27"/>
      <c r="O1557" s="27"/>
    </row>
    <row r="1558" spans="14:15">
      <c r="N1558" s="27"/>
      <c r="O1558" s="27"/>
    </row>
    <row r="1559" spans="14:15">
      <c r="N1559" s="27"/>
      <c r="O1559" s="27"/>
    </row>
    <row r="1560" spans="14:15">
      <c r="N1560" s="27"/>
      <c r="O1560" s="27"/>
    </row>
    <row r="1561" spans="14:15">
      <c r="N1561" s="27"/>
      <c r="O1561" s="27"/>
    </row>
    <row r="1562" spans="14:15">
      <c r="N1562" s="27"/>
      <c r="O1562" s="27"/>
    </row>
    <row r="1563" spans="14:15">
      <c r="N1563" s="27"/>
      <c r="O1563" s="27"/>
    </row>
    <row r="1564" spans="14:15">
      <c r="N1564" s="27"/>
      <c r="O1564" s="27"/>
    </row>
    <row r="1565" spans="14:15">
      <c r="N1565" s="27"/>
      <c r="O1565" s="27"/>
    </row>
    <row r="1566" spans="14:15">
      <c r="N1566" s="27"/>
      <c r="O1566" s="27"/>
    </row>
    <row r="1567" spans="14:15">
      <c r="N1567" s="27"/>
      <c r="O1567" s="27"/>
    </row>
    <row r="1568" spans="14:15">
      <c r="N1568" s="27"/>
      <c r="O1568" s="27"/>
    </row>
    <row r="1569" spans="14:15">
      <c r="N1569" s="27"/>
      <c r="O1569" s="27"/>
    </row>
    <row r="1570" spans="14:15">
      <c r="N1570" s="27"/>
      <c r="O1570" s="27"/>
    </row>
    <row r="1571" spans="14:15">
      <c r="N1571" s="27"/>
      <c r="O1571" s="27"/>
    </row>
    <row r="1572" spans="14:15">
      <c r="N1572" s="27"/>
      <c r="O1572" s="27"/>
    </row>
    <row r="1573" spans="14:15">
      <c r="N1573" s="27"/>
      <c r="O1573" s="27"/>
    </row>
    <row r="1574" spans="14:15">
      <c r="N1574" s="27"/>
      <c r="O1574" s="27"/>
    </row>
    <row r="1575" spans="14:15">
      <c r="N1575" s="27"/>
      <c r="O1575" s="27"/>
    </row>
    <row r="1576" spans="14:15">
      <c r="N1576" s="27"/>
      <c r="O1576" s="27"/>
    </row>
    <row r="1577" spans="14:15">
      <c r="N1577" s="27"/>
      <c r="O1577" s="27"/>
    </row>
    <row r="1578" spans="14:15">
      <c r="N1578" s="27"/>
      <c r="O1578" s="27"/>
    </row>
    <row r="1579" spans="14:15">
      <c r="N1579" s="27"/>
      <c r="O1579" s="27"/>
    </row>
    <row r="1580" spans="14:15">
      <c r="N1580" s="27"/>
      <c r="O1580" s="27"/>
    </row>
    <row r="1581" spans="14:15">
      <c r="N1581" s="27"/>
      <c r="O1581" s="27"/>
    </row>
    <row r="1582" spans="14:15">
      <c r="N1582" s="27"/>
      <c r="O1582" s="27"/>
    </row>
    <row r="1583" spans="14:15">
      <c r="N1583" s="27"/>
      <c r="O1583" s="27"/>
    </row>
    <row r="1584" spans="14:15">
      <c r="N1584" s="27"/>
      <c r="O1584" s="27"/>
    </row>
    <row r="1585" spans="14:15">
      <c r="N1585" s="27"/>
      <c r="O1585" s="27"/>
    </row>
    <row r="1586" spans="14:15">
      <c r="N1586" s="27"/>
      <c r="O1586" s="27"/>
    </row>
    <row r="1587" spans="14:15">
      <c r="N1587" s="27"/>
      <c r="O1587" s="27"/>
    </row>
    <row r="1588" spans="14:15">
      <c r="N1588" s="27"/>
      <c r="O1588" s="27"/>
    </row>
    <row r="1589" spans="14:15">
      <c r="N1589" s="27"/>
      <c r="O1589" s="27"/>
    </row>
    <row r="1590" spans="14:15">
      <c r="N1590" s="27"/>
      <c r="O1590" s="27"/>
    </row>
    <row r="1591" spans="14:15">
      <c r="N1591" s="27"/>
      <c r="O1591" s="27"/>
    </row>
    <row r="1592" spans="14:15">
      <c r="N1592" s="27"/>
      <c r="O1592" s="27"/>
    </row>
    <row r="1593" spans="14:15">
      <c r="N1593" s="27"/>
      <c r="O1593" s="27"/>
    </row>
    <row r="1594" spans="14:15">
      <c r="N1594" s="27"/>
      <c r="O1594" s="27"/>
    </row>
    <row r="1595" spans="14:15">
      <c r="N1595" s="27"/>
      <c r="O1595" s="27"/>
    </row>
    <row r="1596" spans="14:15">
      <c r="N1596" s="27"/>
      <c r="O1596" s="27"/>
    </row>
    <row r="1597" spans="14:15">
      <c r="N1597" s="27"/>
      <c r="O1597" s="27"/>
    </row>
    <row r="1598" spans="14:15">
      <c r="N1598" s="27"/>
      <c r="O1598" s="27"/>
    </row>
    <row r="1599" spans="14:15">
      <c r="N1599" s="27"/>
      <c r="O1599" s="27"/>
    </row>
    <row r="1600" spans="14:15">
      <c r="N1600" s="27"/>
      <c r="O1600" s="27"/>
    </row>
    <row r="1601" spans="14:15">
      <c r="N1601" s="27"/>
      <c r="O1601" s="27"/>
    </row>
    <row r="1602" spans="14:15">
      <c r="N1602" s="27"/>
      <c r="O1602" s="27"/>
    </row>
    <row r="1603" spans="14:15">
      <c r="N1603" s="27"/>
      <c r="O1603" s="27"/>
    </row>
    <row r="1604" spans="14:15">
      <c r="N1604" s="27"/>
      <c r="O1604" s="27"/>
    </row>
    <row r="1605" spans="14:15">
      <c r="N1605" s="27"/>
      <c r="O1605" s="27"/>
    </row>
    <row r="1606" spans="14:15">
      <c r="N1606" s="27"/>
      <c r="O1606" s="27"/>
    </row>
    <row r="1607" spans="14:15">
      <c r="N1607" s="27"/>
      <c r="O1607" s="27"/>
    </row>
    <row r="1608" spans="14:15">
      <c r="N1608" s="27"/>
      <c r="O1608" s="27"/>
    </row>
    <row r="1609" spans="14:15">
      <c r="N1609" s="27"/>
      <c r="O1609" s="27"/>
    </row>
    <row r="1610" spans="14:15">
      <c r="N1610" s="27"/>
      <c r="O1610" s="27"/>
    </row>
    <row r="1611" spans="14:15">
      <c r="N1611" s="27"/>
      <c r="O1611" s="27"/>
    </row>
    <row r="1612" spans="14:15">
      <c r="N1612" s="27"/>
      <c r="O1612" s="27"/>
    </row>
    <row r="1613" spans="14:15">
      <c r="N1613" s="27"/>
      <c r="O1613" s="27"/>
    </row>
    <row r="1614" spans="14:15">
      <c r="N1614" s="27"/>
      <c r="O1614" s="27"/>
    </row>
    <row r="1615" spans="14:15">
      <c r="N1615" s="27"/>
      <c r="O1615" s="27"/>
    </row>
    <row r="1616" spans="14:15">
      <c r="N1616" s="27"/>
      <c r="O1616" s="27"/>
    </row>
    <row r="1617" spans="14:15">
      <c r="N1617" s="27"/>
      <c r="O1617" s="27"/>
    </row>
    <row r="1618" spans="14:15">
      <c r="N1618" s="27"/>
      <c r="O1618" s="27"/>
    </row>
    <row r="1619" spans="14:15">
      <c r="N1619" s="27"/>
      <c r="O1619" s="27"/>
    </row>
    <row r="1620" spans="14:15">
      <c r="N1620" s="27"/>
      <c r="O1620" s="27"/>
    </row>
    <row r="1621" spans="14:15">
      <c r="N1621" s="27"/>
      <c r="O1621" s="27"/>
    </row>
    <row r="1622" spans="14:15">
      <c r="N1622" s="27"/>
      <c r="O1622" s="27"/>
    </row>
    <row r="1623" spans="14:15">
      <c r="N1623" s="27"/>
      <c r="O1623" s="27"/>
    </row>
    <row r="1624" spans="14:15">
      <c r="N1624" s="27"/>
      <c r="O1624" s="27"/>
    </row>
    <row r="1625" spans="14:15">
      <c r="N1625" s="27"/>
      <c r="O1625" s="27"/>
    </row>
    <row r="1626" spans="14:15">
      <c r="N1626" s="27"/>
      <c r="O1626" s="27"/>
    </row>
    <row r="1627" spans="14:15">
      <c r="N1627" s="27"/>
      <c r="O1627" s="27"/>
    </row>
    <row r="1628" spans="14:15">
      <c r="N1628" s="27"/>
      <c r="O1628" s="27"/>
    </row>
    <row r="1629" spans="14:15">
      <c r="N1629" s="27"/>
      <c r="O1629" s="27"/>
    </row>
    <row r="1630" spans="14:15">
      <c r="N1630" s="27"/>
      <c r="O1630" s="27"/>
    </row>
    <row r="1631" spans="14:15">
      <c r="N1631" s="27"/>
      <c r="O1631" s="27"/>
    </row>
    <row r="1632" spans="14:15">
      <c r="N1632" s="27"/>
      <c r="O1632" s="27"/>
    </row>
    <row r="1633" spans="14:15">
      <c r="N1633" s="27"/>
      <c r="O1633" s="27"/>
    </row>
    <row r="1634" spans="14:15">
      <c r="N1634" s="27"/>
      <c r="O1634" s="27"/>
    </row>
    <row r="1635" spans="14:15">
      <c r="N1635" s="27"/>
      <c r="O1635" s="27"/>
    </row>
    <row r="1636" spans="14:15">
      <c r="N1636" s="27"/>
      <c r="O1636" s="27"/>
    </row>
    <row r="1637" spans="14:15">
      <c r="N1637" s="27"/>
      <c r="O1637" s="27"/>
    </row>
    <row r="1638" spans="14:15">
      <c r="N1638" s="27"/>
      <c r="O1638" s="27"/>
    </row>
    <row r="1639" spans="14:15">
      <c r="N1639" s="27"/>
      <c r="O1639" s="27"/>
    </row>
    <row r="1640" spans="14:15">
      <c r="N1640" s="27"/>
      <c r="O1640" s="27"/>
    </row>
    <row r="1641" spans="14:15">
      <c r="N1641" s="27"/>
      <c r="O1641" s="27"/>
    </row>
    <row r="1642" spans="14:15">
      <c r="N1642" s="27"/>
      <c r="O1642" s="27"/>
    </row>
    <row r="1643" spans="14:15">
      <c r="N1643" s="27"/>
      <c r="O1643" s="27"/>
    </row>
    <row r="1644" spans="14:15">
      <c r="N1644" s="27"/>
      <c r="O1644" s="27"/>
    </row>
    <row r="1645" spans="14:15">
      <c r="N1645" s="27"/>
      <c r="O1645" s="27"/>
    </row>
    <row r="1646" spans="14:15">
      <c r="N1646" s="27"/>
      <c r="O1646" s="27"/>
    </row>
    <row r="1647" spans="14:15">
      <c r="N1647" s="27"/>
      <c r="O1647" s="27"/>
    </row>
    <row r="1648" spans="14:15">
      <c r="N1648" s="27"/>
      <c r="O1648" s="27"/>
    </row>
    <row r="1649" spans="14:15">
      <c r="N1649" s="27"/>
      <c r="O1649" s="27"/>
    </row>
    <row r="1650" spans="14:15">
      <c r="N1650" s="27"/>
      <c r="O1650" s="27"/>
    </row>
    <row r="1651" spans="14:15">
      <c r="N1651" s="27"/>
      <c r="O1651" s="27"/>
    </row>
    <row r="1652" spans="14:15">
      <c r="N1652" s="27"/>
      <c r="O1652" s="27"/>
    </row>
    <row r="1653" spans="14:15">
      <c r="N1653" s="27"/>
      <c r="O1653" s="27"/>
    </row>
    <row r="1654" spans="14:15">
      <c r="N1654" s="27"/>
      <c r="O1654" s="27"/>
    </row>
    <row r="1655" spans="14:15">
      <c r="N1655" s="27"/>
      <c r="O1655" s="27"/>
    </row>
    <row r="1656" spans="14:15">
      <c r="N1656" s="27"/>
      <c r="O1656" s="27"/>
    </row>
    <row r="1657" spans="14:15">
      <c r="N1657" s="27"/>
      <c r="O1657" s="27"/>
    </row>
    <row r="1658" spans="14:15">
      <c r="N1658" s="27"/>
      <c r="O1658" s="27"/>
    </row>
    <row r="1659" spans="14:15">
      <c r="N1659" s="27"/>
      <c r="O1659" s="27"/>
    </row>
    <row r="1660" spans="14:15">
      <c r="N1660" s="27"/>
      <c r="O1660" s="27"/>
    </row>
    <row r="1661" spans="14:15">
      <c r="N1661" s="27"/>
      <c r="O1661" s="27"/>
    </row>
    <row r="1662" spans="14:15">
      <c r="N1662" s="27"/>
      <c r="O1662" s="27"/>
    </row>
    <row r="1663" spans="14:15">
      <c r="N1663" s="27"/>
      <c r="O1663" s="27"/>
    </row>
    <row r="1664" spans="14:15">
      <c r="N1664" s="27"/>
      <c r="O1664" s="27"/>
    </row>
    <row r="1665" spans="14:15">
      <c r="N1665" s="27"/>
      <c r="O1665" s="27"/>
    </row>
    <row r="1666" spans="14:15">
      <c r="N1666" s="27"/>
      <c r="O1666" s="27"/>
    </row>
    <row r="1667" spans="14:15">
      <c r="N1667" s="27"/>
      <c r="O1667" s="27"/>
    </row>
    <row r="1668" spans="14:15">
      <c r="N1668" s="27"/>
      <c r="O1668" s="27"/>
    </row>
    <row r="1669" spans="14:15">
      <c r="N1669" s="27"/>
      <c r="O1669" s="27"/>
    </row>
    <row r="1670" spans="14:15">
      <c r="N1670" s="27"/>
      <c r="O1670" s="27"/>
    </row>
    <row r="1671" spans="14:15">
      <c r="N1671" s="27"/>
      <c r="O1671" s="27"/>
    </row>
    <row r="1672" spans="14:15">
      <c r="N1672" s="27"/>
      <c r="O1672" s="27"/>
    </row>
    <row r="1673" spans="14:15">
      <c r="N1673" s="27"/>
      <c r="O1673" s="27"/>
    </row>
    <row r="1674" spans="14:15">
      <c r="N1674" s="27"/>
      <c r="O1674" s="27"/>
    </row>
    <row r="1675" spans="14:15">
      <c r="N1675" s="27"/>
      <c r="O1675" s="27"/>
    </row>
    <row r="1676" spans="14:15">
      <c r="N1676" s="27"/>
      <c r="O1676" s="27"/>
    </row>
    <row r="1677" spans="14:15">
      <c r="N1677" s="27"/>
      <c r="O1677" s="27"/>
    </row>
    <row r="1678" spans="14:15">
      <c r="N1678" s="27"/>
      <c r="O1678" s="27"/>
    </row>
    <row r="1679" spans="14:15">
      <c r="N1679" s="27"/>
      <c r="O1679" s="27"/>
    </row>
    <row r="1680" spans="14:15">
      <c r="N1680" s="27"/>
      <c r="O1680" s="27"/>
    </row>
    <row r="1681" spans="14:15">
      <c r="N1681" s="27"/>
      <c r="O1681" s="27"/>
    </row>
    <row r="1682" spans="14:15">
      <c r="N1682" s="27"/>
      <c r="O1682" s="27"/>
    </row>
    <row r="1683" spans="14:15">
      <c r="N1683" s="27"/>
      <c r="O1683" s="27"/>
    </row>
    <row r="1684" spans="14:15">
      <c r="N1684" s="27"/>
      <c r="O1684" s="27"/>
    </row>
    <row r="1685" spans="14:15">
      <c r="N1685" s="27"/>
      <c r="O1685" s="27"/>
    </row>
    <row r="1686" spans="14:15">
      <c r="N1686" s="27"/>
      <c r="O1686" s="27"/>
    </row>
    <row r="1687" spans="14:15">
      <c r="N1687" s="27"/>
      <c r="O1687" s="27"/>
    </row>
    <row r="1688" spans="14:15">
      <c r="N1688" s="27"/>
      <c r="O1688" s="27"/>
    </row>
    <row r="1689" spans="14:15">
      <c r="N1689" s="27"/>
      <c r="O1689" s="27"/>
    </row>
    <row r="1690" spans="14:15">
      <c r="N1690" s="27"/>
      <c r="O1690" s="27"/>
    </row>
    <row r="1691" spans="14:15">
      <c r="N1691" s="27"/>
      <c r="O1691" s="27"/>
    </row>
    <row r="1692" spans="14:15">
      <c r="N1692" s="27"/>
      <c r="O1692" s="27"/>
    </row>
    <row r="1693" spans="14:15">
      <c r="N1693" s="27"/>
      <c r="O1693" s="27"/>
    </row>
    <row r="1694" spans="14:15">
      <c r="N1694" s="27"/>
      <c r="O1694" s="27"/>
    </row>
    <row r="1695" spans="14:15">
      <c r="N1695" s="27"/>
      <c r="O1695" s="27"/>
    </row>
    <row r="1696" spans="14:15">
      <c r="N1696" s="27"/>
      <c r="O1696" s="27"/>
    </row>
    <row r="1697" spans="14:15">
      <c r="N1697" s="27"/>
      <c r="O1697" s="27"/>
    </row>
    <row r="1698" spans="14:15">
      <c r="N1698" s="27"/>
      <c r="O1698" s="27"/>
    </row>
    <row r="1699" spans="14:15">
      <c r="N1699" s="27"/>
      <c r="O1699" s="27"/>
    </row>
    <row r="1700" spans="14:15">
      <c r="N1700" s="27"/>
      <c r="O1700" s="27"/>
    </row>
    <row r="1701" spans="14:15">
      <c r="N1701" s="27"/>
      <c r="O1701" s="27"/>
    </row>
    <row r="1702" spans="14:15">
      <c r="N1702" s="27"/>
      <c r="O1702" s="27"/>
    </row>
    <row r="1703" spans="14:15">
      <c r="N1703" s="27"/>
      <c r="O1703" s="27"/>
    </row>
    <row r="1704" spans="14:15">
      <c r="N1704" s="27"/>
      <c r="O1704" s="27"/>
    </row>
    <row r="1705" spans="14:15">
      <c r="N1705" s="27"/>
      <c r="O1705" s="27"/>
    </row>
    <row r="1706" spans="14:15">
      <c r="N1706" s="27"/>
      <c r="O1706" s="27"/>
    </row>
    <row r="1707" spans="14:15">
      <c r="N1707" s="27"/>
      <c r="O1707" s="27"/>
    </row>
    <row r="1708" spans="14:15">
      <c r="N1708" s="27"/>
      <c r="O1708" s="27"/>
    </row>
    <row r="1709" spans="14:15">
      <c r="N1709" s="27"/>
      <c r="O1709" s="27"/>
    </row>
    <row r="1710" spans="14:15">
      <c r="N1710" s="27"/>
      <c r="O1710" s="27"/>
    </row>
    <row r="1711" spans="14:15">
      <c r="N1711" s="27"/>
      <c r="O1711" s="27"/>
    </row>
    <row r="1712" spans="14:15">
      <c r="N1712" s="27"/>
      <c r="O1712" s="27"/>
    </row>
    <row r="1713" spans="14:15">
      <c r="N1713" s="27"/>
      <c r="O1713" s="27"/>
    </row>
    <row r="1714" spans="14:15">
      <c r="N1714" s="27"/>
      <c r="O1714" s="27"/>
    </row>
    <row r="1715" spans="14:15">
      <c r="N1715" s="27"/>
      <c r="O1715" s="27"/>
    </row>
    <row r="1716" spans="14:15">
      <c r="N1716" s="27"/>
      <c r="O1716" s="27"/>
    </row>
    <row r="1717" spans="14:15">
      <c r="N1717" s="27"/>
      <c r="O1717" s="27"/>
    </row>
    <row r="1718" spans="14:15">
      <c r="N1718" s="27"/>
      <c r="O1718" s="27"/>
    </row>
    <row r="1719" spans="14:15">
      <c r="N1719" s="27"/>
      <c r="O1719" s="27"/>
    </row>
    <row r="1720" spans="14:15">
      <c r="N1720" s="27"/>
      <c r="O1720" s="27"/>
    </row>
    <row r="1721" spans="14:15">
      <c r="N1721" s="27"/>
      <c r="O1721" s="27"/>
    </row>
    <row r="1722" spans="14:15">
      <c r="N1722" s="27"/>
      <c r="O1722" s="27"/>
    </row>
    <row r="1723" spans="14:15">
      <c r="N1723" s="27"/>
      <c r="O1723" s="27"/>
    </row>
    <row r="1724" spans="14:15">
      <c r="N1724" s="27"/>
      <c r="O1724" s="27"/>
    </row>
    <row r="1725" spans="14:15">
      <c r="N1725" s="27"/>
      <c r="O1725" s="27"/>
    </row>
    <row r="1726" spans="14:15">
      <c r="N1726" s="27"/>
      <c r="O1726" s="27"/>
    </row>
    <row r="1727" spans="14:15">
      <c r="N1727" s="27"/>
      <c r="O1727" s="27"/>
    </row>
    <row r="1728" spans="14:15">
      <c r="N1728" s="27"/>
      <c r="O1728" s="27"/>
    </row>
    <row r="1729" spans="14:15">
      <c r="N1729" s="27"/>
      <c r="O1729" s="27"/>
    </row>
    <row r="1730" spans="14:15">
      <c r="N1730" s="27"/>
      <c r="O1730" s="27"/>
    </row>
    <row r="1731" spans="14:15">
      <c r="N1731" s="27"/>
      <c r="O1731" s="27"/>
    </row>
    <row r="1732" spans="14:15">
      <c r="N1732" s="27"/>
      <c r="O1732" s="27"/>
    </row>
    <row r="1733" spans="14:15">
      <c r="N1733" s="27"/>
      <c r="O1733" s="27"/>
    </row>
    <row r="1734" spans="14:15">
      <c r="N1734" s="27"/>
      <c r="O1734" s="27"/>
    </row>
    <row r="1735" spans="14:15">
      <c r="N1735" s="27"/>
      <c r="O1735" s="27"/>
    </row>
    <row r="1736" spans="14:15">
      <c r="N1736" s="27"/>
      <c r="O1736" s="27"/>
    </row>
    <row r="1737" spans="14:15">
      <c r="N1737" s="27"/>
      <c r="O1737" s="27"/>
    </row>
    <row r="1738" spans="14:15">
      <c r="N1738" s="27"/>
      <c r="O1738" s="27"/>
    </row>
    <row r="1739" spans="14:15">
      <c r="N1739" s="27"/>
      <c r="O1739" s="27"/>
    </row>
    <row r="1740" spans="14:15">
      <c r="N1740" s="27"/>
      <c r="O1740" s="27"/>
    </row>
    <row r="1741" spans="14:15">
      <c r="N1741" s="27"/>
      <c r="O1741" s="27"/>
    </row>
    <row r="1742" spans="14:15">
      <c r="N1742" s="27"/>
      <c r="O1742" s="27"/>
    </row>
    <row r="1743" spans="14:15">
      <c r="N1743" s="27"/>
      <c r="O1743" s="27"/>
    </row>
    <row r="1744" spans="14:15">
      <c r="N1744" s="27"/>
      <c r="O1744" s="27"/>
    </row>
    <row r="1745" spans="14:15">
      <c r="N1745" s="27"/>
      <c r="O1745" s="27"/>
    </row>
    <row r="1746" spans="14:15">
      <c r="N1746" s="27"/>
      <c r="O1746" s="27"/>
    </row>
    <row r="1747" spans="14:15">
      <c r="N1747" s="27"/>
      <c r="O1747" s="27"/>
    </row>
    <row r="1748" spans="14:15">
      <c r="N1748" s="27"/>
      <c r="O1748" s="27"/>
    </row>
    <row r="1749" spans="14:15">
      <c r="N1749" s="27"/>
      <c r="O1749" s="27"/>
    </row>
    <row r="1750" spans="14:15">
      <c r="N1750" s="27"/>
      <c r="O1750" s="27"/>
    </row>
    <row r="1751" spans="14:15">
      <c r="N1751" s="27"/>
      <c r="O1751" s="27"/>
    </row>
    <row r="1752" spans="14:15">
      <c r="N1752" s="27"/>
      <c r="O1752" s="27"/>
    </row>
    <row r="1753" spans="14:15">
      <c r="N1753" s="27"/>
      <c r="O1753" s="27"/>
    </row>
    <row r="1754" spans="14:15">
      <c r="N1754" s="27"/>
      <c r="O1754" s="27"/>
    </row>
    <row r="1755" spans="14:15">
      <c r="N1755" s="27"/>
      <c r="O1755" s="27"/>
    </row>
    <row r="1756" spans="14:15">
      <c r="N1756" s="27"/>
      <c r="O1756" s="27"/>
    </row>
    <row r="1757" spans="14:15">
      <c r="N1757" s="27"/>
      <c r="O1757" s="27"/>
    </row>
    <row r="1758" spans="14:15">
      <c r="N1758" s="27"/>
      <c r="O1758" s="27"/>
    </row>
    <row r="1759" spans="14:15">
      <c r="N1759" s="27"/>
      <c r="O1759" s="27"/>
    </row>
    <row r="1760" spans="14:15">
      <c r="N1760" s="27"/>
      <c r="O1760" s="27"/>
    </row>
    <row r="1761" spans="14:15">
      <c r="N1761" s="27"/>
      <c r="O1761" s="27"/>
    </row>
    <row r="1762" spans="14:15">
      <c r="N1762" s="27"/>
      <c r="O1762" s="27"/>
    </row>
    <row r="1763" spans="14:15">
      <c r="N1763" s="27"/>
      <c r="O1763" s="27"/>
    </row>
    <row r="1764" spans="14:15">
      <c r="N1764" s="27"/>
      <c r="O1764" s="27"/>
    </row>
    <row r="1765" spans="14:15">
      <c r="N1765" s="27"/>
      <c r="O1765" s="27"/>
    </row>
    <row r="1766" spans="14:15">
      <c r="N1766" s="27"/>
      <c r="O1766" s="27"/>
    </row>
    <row r="1767" spans="14:15">
      <c r="N1767" s="27"/>
      <c r="O1767" s="27"/>
    </row>
    <row r="1768" spans="14:15">
      <c r="N1768" s="27"/>
      <c r="O1768" s="27"/>
    </row>
    <row r="1769" spans="14:15">
      <c r="N1769" s="27"/>
      <c r="O1769" s="27"/>
    </row>
    <row r="1770" spans="14:15">
      <c r="N1770" s="27"/>
      <c r="O1770" s="27"/>
    </row>
    <row r="1771" spans="14:15">
      <c r="N1771" s="27"/>
      <c r="O1771" s="27"/>
    </row>
    <row r="1772" spans="14:15">
      <c r="N1772" s="27"/>
      <c r="O1772" s="27"/>
    </row>
    <row r="1773" spans="14:15">
      <c r="N1773" s="27"/>
      <c r="O1773" s="27"/>
    </row>
    <row r="1774" spans="14:15">
      <c r="N1774" s="27"/>
      <c r="O1774" s="27"/>
    </row>
    <row r="1775" spans="14:15">
      <c r="N1775" s="27"/>
      <c r="O1775" s="27"/>
    </row>
    <row r="1776" spans="14:15">
      <c r="N1776" s="27"/>
      <c r="O1776" s="27"/>
    </row>
    <row r="1777" spans="14:15">
      <c r="N1777" s="27"/>
      <c r="O1777" s="27"/>
    </row>
    <row r="1778" spans="14:15">
      <c r="N1778" s="27"/>
      <c r="O1778" s="27"/>
    </row>
    <row r="1779" spans="14:15">
      <c r="N1779" s="27"/>
      <c r="O1779" s="27"/>
    </row>
    <row r="1780" spans="14:15">
      <c r="N1780" s="27"/>
      <c r="O1780" s="27"/>
    </row>
    <row r="1781" spans="14:15">
      <c r="N1781" s="27"/>
      <c r="O1781" s="27"/>
    </row>
    <row r="1782" spans="14:15">
      <c r="N1782" s="27"/>
      <c r="O1782" s="27"/>
    </row>
    <row r="1783" spans="14:15">
      <c r="N1783" s="27"/>
      <c r="O1783" s="27"/>
    </row>
    <row r="1784" spans="14:15">
      <c r="N1784" s="27"/>
      <c r="O1784" s="27"/>
    </row>
    <row r="1785" spans="14:15">
      <c r="N1785" s="27"/>
      <c r="O1785" s="27"/>
    </row>
    <row r="1786" spans="14:15">
      <c r="N1786" s="27"/>
      <c r="O1786" s="27"/>
    </row>
    <row r="1787" spans="14:15">
      <c r="N1787" s="27"/>
      <c r="O1787" s="27"/>
    </row>
    <row r="1788" spans="14:15">
      <c r="N1788" s="27"/>
      <c r="O1788" s="27"/>
    </row>
    <row r="1789" spans="14:15">
      <c r="N1789" s="27"/>
      <c r="O1789" s="27"/>
    </row>
    <row r="1790" spans="14:15">
      <c r="N1790" s="27"/>
      <c r="O1790" s="27"/>
    </row>
    <row r="1791" spans="14:15">
      <c r="N1791" s="27"/>
      <c r="O1791" s="27"/>
    </row>
    <row r="1792" spans="14:15">
      <c r="N1792" s="27"/>
      <c r="O1792" s="27"/>
    </row>
    <row r="1793" spans="14:15">
      <c r="N1793" s="27"/>
      <c r="O1793" s="27"/>
    </row>
    <row r="1794" spans="14:15">
      <c r="N1794" s="27"/>
      <c r="O1794" s="27"/>
    </row>
    <row r="1795" spans="14:15">
      <c r="N1795" s="27"/>
      <c r="O1795" s="27"/>
    </row>
    <row r="1796" spans="14:15">
      <c r="N1796" s="27"/>
      <c r="O1796" s="27"/>
    </row>
    <row r="1797" spans="14:15">
      <c r="N1797" s="27"/>
      <c r="O1797" s="27"/>
    </row>
    <row r="1798" spans="14:15">
      <c r="N1798" s="27"/>
      <c r="O1798" s="27"/>
    </row>
    <row r="1799" spans="14:15">
      <c r="N1799" s="27"/>
      <c r="O1799" s="27"/>
    </row>
    <row r="1800" spans="14:15">
      <c r="N1800" s="27"/>
      <c r="O1800" s="27"/>
    </row>
    <row r="1801" spans="14:15">
      <c r="N1801" s="27"/>
      <c r="O1801" s="27"/>
    </row>
    <row r="1802" spans="14:15">
      <c r="N1802" s="27"/>
      <c r="O1802" s="27"/>
    </row>
    <row r="1803" spans="14:15">
      <c r="N1803" s="27"/>
      <c r="O1803" s="27"/>
    </row>
    <row r="1804" spans="14:15">
      <c r="N1804" s="27"/>
      <c r="O1804" s="27"/>
    </row>
    <row r="1805" spans="14:15">
      <c r="N1805" s="27"/>
      <c r="O1805" s="27"/>
    </row>
    <row r="1806" spans="14:15">
      <c r="N1806" s="27"/>
      <c r="O1806" s="27"/>
    </row>
    <row r="1807" spans="14:15">
      <c r="N1807" s="27"/>
      <c r="O1807" s="27"/>
    </row>
    <row r="1808" spans="14:15">
      <c r="N1808" s="27"/>
      <c r="O1808" s="27"/>
    </row>
    <row r="1809" spans="14:15">
      <c r="N1809" s="27"/>
      <c r="O1809" s="27"/>
    </row>
    <row r="1810" spans="14:15">
      <c r="N1810" s="27"/>
      <c r="O1810" s="27"/>
    </row>
    <row r="1811" spans="14:15">
      <c r="N1811" s="27"/>
      <c r="O1811" s="27"/>
    </row>
    <row r="1812" spans="14:15">
      <c r="N1812" s="27"/>
      <c r="O1812" s="27"/>
    </row>
    <row r="1813" spans="14:15">
      <c r="N1813" s="27"/>
      <c r="O1813" s="27"/>
    </row>
    <row r="1814" spans="14:15">
      <c r="N1814" s="27"/>
      <c r="O1814" s="27"/>
    </row>
    <row r="1815" spans="14:15">
      <c r="N1815" s="27"/>
      <c r="O1815" s="27"/>
    </row>
    <row r="1816" spans="14:15">
      <c r="N1816" s="27"/>
      <c r="O1816" s="27"/>
    </row>
    <row r="1817" spans="14:15">
      <c r="N1817" s="27"/>
      <c r="O1817" s="27"/>
    </row>
    <row r="1818" spans="14:15">
      <c r="N1818" s="27"/>
      <c r="O1818" s="27"/>
    </row>
    <row r="1819" spans="14:15">
      <c r="N1819" s="27"/>
      <c r="O1819" s="27"/>
    </row>
    <row r="1820" spans="14:15">
      <c r="N1820" s="27"/>
      <c r="O1820" s="27"/>
    </row>
    <row r="1821" spans="14:15">
      <c r="N1821" s="27"/>
      <c r="O1821" s="27"/>
    </row>
    <row r="1822" spans="14:15">
      <c r="N1822" s="27"/>
      <c r="O1822" s="27"/>
    </row>
    <row r="1823" spans="14:15">
      <c r="N1823" s="27"/>
      <c r="O1823" s="27"/>
    </row>
    <row r="1824" spans="14:15">
      <c r="N1824" s="27"/>
      <c r="O1824" s="27"/>
    </row>
    <row r="1825" spans="14:15">
      <c r="N1825" s="27"/>
      <c r="O1825" s="27"/>
    </row>
    <row r="1826" spans="14:15">
      <c r="N1826" s="27"/>
      <c r="O1826" s="27"/>
    </row>
    <row r="1827" spans="14:15">
      <c r="N1827" s="27"/>
      <c r="O1827" s="27"/>
    </row>
    <row r="1828" spans="14:15">
      <c r="N1828" s="27"/>
      <c r="O1828" s="27"/>
    </row>
    <row r="1829" spans="14:15">
      <c r="N1829" s="27"/>
      <c r="O1829" s="27"/>
    </row>
    <row r="1830" spans="14:15">
      <c r="N1830" s="27"/>
      <c r="O1830" s="27"/>
    </row>
    <row r="1831" spans="14:15">
      <c r="N1831" s="27"/>
      <c r="O1831" s="27"/>
    </row>
    <row r="1832" spans="14:15">
      <c r="N1832" s="27"/>
      <c r="O1832" s="27"/>
    </row>
    <row r="1833" spans="14:15">
      <c r="N1833" s="27"/>
      <c r="O1833" s="27"/>
    </row>
    <row r="1834" spans="14:15">
      <c r="N1834" s="27"/>
      <c r="O1834" s="27"/>
    </row>
    <row r="1835" spans="14:15">
      <c r="N1835" s="27"/>
      <c r="O1835" s="27"/>
    </row>
    <row r="1836" spans="14:15">
      <c r="N1836" s="27"/>
      <c r="O1836" s="27"/>
    </row>
    <row r="1837" spans="14:15">
      <c r="N1837" s="27"/>
      <c r="O1837" s="27"/>
    </row>
    <row r="1838" spans="14:15">
      <c r="N1838" s="27"/>
      <c r="O1838" s="27"/>
    </row>
    <row r="1839" spans="14:15">
      <c r="N1839" s="27"/>
      <c r="O1839" s="27"/>
    </row>
    <row r="1840" spans="14:15">
      <c r="N1840" s="27"/>
      <c r="O1840" s="27"/>
    </row>
    <row r="1841" spans="14:15">
      <c r="N1841" s="27"/>
      <c r="O1841" s="27"/>
    </row>
    <row r="1842" spans="14:15">
      <c r="N1842" s="27"/>
      <c r="O1842" s="27"/>
    </row>
    <row r="1843" spans="14:15">
      <c r="N1843" s="27"/>
      <c r="O1843" s="27"/>
    </row>
    <row r="1844" spans="14:15">
      <c r="N1844" s="27"/>
      <c r="O1844" s="27"/>
    </row>
    <row r="1845" spans="14:15">
      <c r="N1845" s="27"/>
      <c r="O1845" s="27"/>
    </row>
    <row r="1846" spans="14:15">
      <c r="N1846" s="27"/>
      <c r="O1846" s="27"/>
    </row>
    <row r="1847" spans="14:15">
      <c r="N1847" s="27"/>
      <c r="O1847" s="27"/>
    </row>
    <row r="1848" spans="14:15">
      <c r="N1848" s="27"/>
      <c r="O1848" s="27"/>
    </row>
    <row r="1849" spans="14:15">
      <c r="N1849" s="27"/>
      <c r="O1849" s="27"/>
    </row>
    <row r="1850" spans="14:15">
      <c r="N1850" s="27"/>
      <c r="O1850" s="27"/>
    </row>
    <row r="1851" spans="14:15">
      <c r="N1851" s="27"/>
      <c r="O1851" s="27"/>
    </row>
    <row r="1852" spans="14:15">
      <c r="N1852" s="27"/>
      <c r="O1852" s="27"/>
    </row>
    <row r="1853" spans="14:15">
      <c r="N1853" s="27"/>
      <c r="O1853" s="27"/>
    </row>
    <row r="1854" spans="14:15">
      <c r="N1854" s="27"/>
      <c r="O1854" s="27"/>
    </row>
    <row r="1855" spans="14:15">
      <c r="N1855" s="27"/>
      <c r="O1855" s="27"/>
    </row>
    <row r="1856" spans="14:15">
      <c r="N1856" s="27"/>
      <c r="O1856" s="27"/>
    </row>
    <row r="1857" spans="14:15">
      <c r="N1857" s="27"/>
      <c r="O1857" s="27"/>
    </row>
    <row r="1858" spans="14:15">
      <c r="N1858" s="27"/>
      <c r="O1858" s="27"/>
    </row>
    <row r="1859" spans="14:15">
      <c r="N1859" s="27"/>
      <c r="O1859" s="27"/>
    </row>
    <row r="1860" spans="14:15">
      <c r="N1860" s="27"/>
      <c r="O1860" s="27"/>
    </row>
    <row r="1861" spans="14:15">
      <c r="N1861" s="27"/>
      <c r="O1861" s="27"/>
    </row>
    <row r="1862" spans="14:15">
      <c r="N1862" s="27"/>
      <c r="O1862" s="27"/>
    </row>
    <row r="1863" spans="14:15">
      <c r="N1863" s="27"/>
      <c r="O1863" s="27"/>
    </row>
    <row r="1864" spans="14:15">
      <c r="N1864" s="27"/>
      <c r="O1864" s="27"/>
    </row>
    <row r="1865" spans="14:15">
      <c r="N1865" s="27"/>
      <c r="O1865" s="27"/>
    </row>
    <row r="1866" spans="14:15">
      <c r="N1866" s="27"/>
      <c r="O1866" s="27"/>
    </row>
    <row r="1867" spans="14:15">
      <c r="N1867" s="27"/>
      <c r="O1867" s="27"/>
    </row>
    <row r="1868" spans="14:15">
      <c r="N1868" s="27"/>
      <c r="O1868" s="27"/>
    </row>
    <row r="1869" spans="14:15">
      <c r="N1869" s="27"/>
      <c r="O1869" s="27"/>
    </row>
    <row r="1870" spans="14:15">
      <c r="N1870" s="27"/>
      <c r="O1870" s="27"/>
    </row>
    <row r="1871" spans="14:15">
      <c r="N1871" s="27"/>
      <c r="O1871" s="27"/>
    </row>
    <row r="1872" spans="14:15">
      <c r="N1872" s="27"/>
      <c r="O1872" s="27"/>
    </row>
    <row r="1873" spans="14:15">
      <c r="N1873" s="27"/>
      <c r="O1873" s="27"/>
    </row>
    <row r="1874" spans="14:15">
      <c r="N1874" s="27"/>
      <c r="O1874" s="27"/>
    </row>
    <row r="1875" spans="14:15">
      <c r="N1875" s="27"/>
      <c r="O1875" s="27"/>
    </row>
    <row r="1876" spans="14:15">
      <c r="N1876" s="27"/>
      <c r="O1876" s="27"/>
    </row>
    <row r="1877" spans="14:15">
      <c r="N1877" s="27"/>
      <c r="O1877" s="27"/>
    </row>
    <row r="1878" spans="14:15">
      <c r="N1878" s="27"/>
      <c r="O1878" s="27"/>
    </row>
    <row r="1879" spans="14:15">
      <c r="N1879" s="27"/>
      <c r="O1879" s="27"/>
    </row>
    <row r="1880" spans="14:15">
      <c r="N1880" s="27"/>
      <c r="O1880" s="27"/>
    </row>
    <row r="1881" spans="14:15">
      <c r="N1881" s="27"/>
      <c r="O1881" s="27"/>
    </row>
    <row r="1882" spans="14:15">
      <c r="N1882" s="27"/>
      <c r="O1882" s="27"/>
    </row>
    <row r="1883" spans="14:15">
      <c r="N1883" s="27"/>
      <c r="O1883" s="27"/>
    </row>
    <row r="1884" spans="14:15">
      <c r="N1884" s="27"/>
      <c r="O1884" s="27"/>
    </row>
    <row r="1885" spans="14:15">
      <c r="N1885" s="27"/>
      <c r="O1885" s="27"/>
    </row>
    <row r="1886" spans="14:15">
      <c r="N1886" s="27"/>
      <c r="O1886" s="27"/>
    </row>
    <row r="1887" spans="14:15">
      <c r="N1887" s="27"/>
      <c r="O1887" s="27"/>
    </row>
    <row r="1888" spans="14:15">
      <c r="N1888" s="27"/>
      <c r="O1888" s="27"/>
    </row>
    <row r="1889" spans="14:15">
      <c r="N1889" s="27"/>
      <c r="O1889" s="27"/>
    </row>
    <row r="1890" spans="14:15">
      <c r="N1890" s="27"/>
      <c r="O1890" s="27"/>
    </row>
    <row r="1891" spans="14:15">
      <c r="N1891" s="27"/>
      <c r="O1891" s="27"/>
    </row>
    <row r="1892" spans="14:15">
      <c r="N1892" s="27"/>
      <c r="O1892" s="27"/>
    </row>
    <row r="1893" spans="14:15">
      <c r="N1893" s="27"/>
      <c r="O1893" s="27"/>
    </row>
    <row r="1894" spans="14:15">
      <c r="N1894" s="27"/>
      <c r="O1894" s="27"/>
    </row>
    <row r="1895" spans="14:15">
      <c r="N1895" s="27"/>
      <c r="O1895" s="27"/>
    </row>
    <row r="1896" spans="14:15">
      <c r="N1896" s="27"/>
      <c r="O1896" s="27"/>
    </row>
    <row r="1897" spans="14:15">
      <c r="N1897" s="27"/>
      <c r="O1897" s="27"/>
    </row>
    <row r="1898" spans="14:15">
      <c r="N1898" s="27"/>
      <c r="O1898" s="27"/>
    </row>
    <row r="1899" spans="14:15">
      <c r="N1899" s="27"/>
      <c r="O1899" s="27"/>
    </row>
    <row r="1900" spans="14:15">
      <c r="N1900" s="27"/>
      <c r="O1900" s="27"/>
    </row>
    <row r="1901" spans="14:15">
      <c r="N1901" s="27"/>
      <c r="O1901" s="27"/>
    </row>
    <row r="1902" spans="14:15">
      <c r="N1902" s="27"/>
      <c r="O1902" s="27"/>
    </row>
    <row r="1903" spans="14:15">
      <c r="N1903" s="27"/>
      <c r="O1903" s="27"/>
    </row>
    <row r="1904" spans="14:15">
      <c r="N1904" s="27"/>
      <c r="O1904" s="27"/>
    </row>
    <row r="1905" spans="14:15">
      <c r="N1905" s="27"/>
      <c r="O1905" s="27"/>
    </row>
    <row r="1906" spans="14:15">
      <c r="N1906" s="27"/>
      <c r="O1906" s="27"/>
    </row>
    <row r="1907" spans="14:15">
      <c r="N1907" s="27"/>
      <c r="O1907" s="27"/>
    </row>
    <row r="1908" spans="14:15">
      <c r="N1908" s="27"/>
      <c r="O1908" s="27"/>
    </row>
    <row r="1909" spans="14:15">
      <c r="N1909" s="27"/>
      <c r="O1909" s="27"/>
    </row>
    <row r="1910" spans="14:15">
      <c r="N1910" s="27"/>
      <c r="O1910" s="27"/>
    </row>
    <row r="1911" spans="14:15">
      <c r="N1911" s="27"/>
      <c r="O1911" s="27"/>
    </row>
    <row r="1912" spans="14:15">
      <c r="N1912" s="27"/>
      <c r="O1912" s="27"/>
    </row>
    <row r="1913" spans="14:15">
      <c r="N1913" s="27"/>
      <c r="O1913" s="27"/>
    </row>
    <row r="1914" spans="14:15">
      <c r="N1914" s="27"/>
      <c r="O1914" s="27"/>
    </row>
    <row r="1915" spans="14:15">
      <c r="N1915" s="27"/>
      <c r="O1915" s="27"/>
    </row>
    <row r="1916" spans="14:15">
      <c r="N1916" s="27"/>
      <c r="O1916" s="27"/>
    </row>
    <row r="1917" spans="14:15">
      <c r="N1917" s="27"/>
      <c r="O1917" s="27"/>
    </row>
    <row r="1918" spans="14:15">
      <c r="N1918" s="27"/>
      <c r="O1918" s="27"/>
    </row>
    <row r="1919" spans="14:15">
      <c r="N1919" s="27"/>
      <c r="O1919" s="27"/>
    </row>
    <row r="1920" spans="14:15">
      <c r="N1920" s="27"/>
      <c r="O1920" s="27"/>
    </row>
    <row r="1921" spans="14:15">
      <c r="N1921" s="27"/>
      <c r="O1921" s="27"/>
    </row>
    <row r="1922" spans="14:15">
      <c r="N1922" s="27"/>
      <c r="O1922" s="27"/>
    </row>
    <row r="1923" spans="14:15">
      <c r="N1923" s="27"/>
      <c r="O1923" s="27"/>
    </row>
    <row r="1924" spans="14:15">
      <c r="N1924" s="27"/>
      <c r="O1924" s="27"/>
    </row>
    <row r="1925" spans="14:15">
      <c r="N1925" s="27"/>
      <c r="O1925" s="27"/>
    </row>
    <row r="1926" spans="14:15">
      <c r="N1926" s="27"/>
      <c r="O1926" s="27"/>
    </row>
    <row r="1927" spans="14:15">
      <c r="N1927" s="27"/>
      <c r="O1927" s="27"/>
    </row>
    <row r="1928" spans="14:15">
      <c r="N1928" s="27"/>
      <c r="O1928" s="27"/>
    </row>
    <row r="1929" spans="14:15">
      <c r="N1929" s="27"/>
      <c r="O1929" s="27"/>
    </row>
    <row r="1930" spans="14:15">
      <c r="N1930" s="27"/>
      <c r="O1930" s="27"/>
    </row>
    <row r="1931" spans="14:15">
      <c r="N1931" s="27"/>
      <c r="O1931" s="27"/>
    </row>
    <row r="1932" spans="14:15">
      <c r="N1932" s="27"/>
      <c r="O1932" s="27"/>
    </row>
    <row r="1933" spans="14:15">
      <c r="N1933" s="27"/>
      <c r="O1933" s="27"/>
    </row>
    <row r="1934" spans="14:15">
      <c r="N1934" s="27"/>
      <c r="O1934" s="27"/>
    </row>
    <row r="1935" spans="14:15">
      <c r="N1935" s="27"/>
      <c r="O1935" s="27"/>
    </row>
    <row r="1936" spans="14:15">
      <c r="N1936" s="27"/>
      <c r="O1936" s="27"/>
    </row>
    <row r="1937" spans="14:15">
      <c r="N1937" s="27"/>
      <c r="O1937" s="27"/>
    </row>
    <row r="1938" spans="14:15">
      <c r="N1938" s="27"/>
      <c r="O1938" s="27"/>
    </row>
    <row r="1939" spans="14:15">
      <c r="N1939" s="27"/>
      <c r="O1939" s="27"/>
    </row>
    <row r="1940" spans="14:15">
      <c r="N1940" s="27"/>
      <c r="O1940" s="27"/>
    </row>
    <row r="1941" spans="14:15">
      <c r="N1941" s="27"/>
      <c r="O1941" s="27"/>
    </row>
    <row r="1942" spans="14:15">
      <c r="N1942" s="27"/>
      <c r="O1942" s="27"/>
    </row>
    <row r="1943" spans="14:15">
      <c r="N1943" s="27"/>
      <c r="O1943" s="27"/>
    </row>
    <row r="1944" spans="14:15">
      <c r="N1944" s="27"/>
      <c r="O1944" s="27"/>
    </row>
    <row r="1945" spans="14:15">
      <c r="N1945" s="27"/>
      <c r="O1945" s="27"/>
    </row>
    <row r="1946" spans="14:15">
      <c r="N1946" s="27"/>
      <c r="O1946" s="27"/>
    </row>
    <row r="1947" spans="14:15">
      <c r="N1947" s="27"/>
      <c r="O1947" s="27"/>
    </row>
    <row r="1948" spans="14:15">
      <c r="N1948" s="27"/>
      <c r="O1948" s="27"/>
    </row>
    <row r="1949" spans="14:15">
      <c r="N1949" s="27"/>
      <c r="O1949" s="27"/>
    </row>
    <row r="1950" spans="14:15">
      <c r="N1950" s="27"/>
      <c r="O1950" s="27"/>
    </row>
    <row r="1951" spans="14:15">
      <c r="N1951" s="27"/>
      <c r="O1951" s="27"/>
    </row>
    <row r="1952" spans="14:15">
      <c r="N1952" s="27"/>
      <c r="O1952" s="27"/>
    </row>
    <row r="1953" spans="14:15">
      <c r="N1953" s="27"/>
      <c r="O1953" s="27"/>
    </row>
    <row r="1954" spans="14:15">
      <c r="N1954" s="27"/>
      <c r="O1954" s="27"/>
    </row>
    <row r="1955" spans="14:15">
      <c r="N1955" s="27"/>
      <c r="O1955" s="27"/>
    </row>
    <row r="1956" spans="14:15">
      <c r="N1956" s="27"/>
      <c r="O1956" s="27"/>
    </row>
    <row r="1957" spans="14:15">
      <c r="N1957" s="27"/>
      <c r="O1957" s="27"/>
    </row>
    <row r="1958" spans="14:15">
      <c r="N1958" s="27"/>
      <c r="O1958" s="27"/>
    </row>
    <row r="1959" spans="14:15">
      <c r="N1959" s="27"/>
      <c r="O1959" s="27"/>
    </row>
    <row r="1960" spans="14:15">
      <c r="N1960" s="27"/>
      <c r="O1960" s="27"/>
    </row>
    <row r="1961" spans="14:15">
      <c r="N1961" s="27"/>
      <c r="O1961" s="27"/>
    </row>
    <row r="1962" spans="14:15">
      <c r="N1962" s="27"/>
      <c r="O1962" s="27"/>
    </row>
    <row r="1963" spans="14:15">
      <c r="N1963" s="27"/>
      <c r="O1963" s="27"/>
    </row>
    <row r="1964" spans="14:15">
      <c r="N1964" s="27"/>
      <c r="O1964" s="27"/>
    </row>
    <row r="1965" spans="14:15">
      <c r="N1965" s="27"/>
      <c r="O1965" s="27"/>
    </row>
    <row r="1966" spans="14:15">
      <c r="N1966" s="27"/>
      <c r="O1966" s="27"/>
    </row>
    <row r="1967" spans="14:15">
      <c r="N1967" s="27"/>
      <c r="O1967" s="27"/>
    </row>
    <row r="1968" spans="14:15">
      <c r="N1968" s="27"/>
      <c r="O1968" s="27"/>
    </row>
    <row r="1969" spans="14:15">
      <c r="N1969" s="27"/>
      <c r="O1969" s="27"/>
    </row>
    <row r="1970" spans="14:15">
      <c r="N1970" s="27"/>
      <c r="O1970" s="27"/>
    </row>
    <row r="1971" spans="14:15">
      <c r="N1971" s="27"/>
      <c r="O1971" s="27"/>
    </row>
    <row r="1972" spans="14:15">
      <c r="N1972" s="27"/>
      <c r="O1972" s="27"/>
    </row>
    <row r="1973" spans="14:15">
      <c r="N1973" s="27"/>
      <c r="O1973" s="27"/>
    </row>
    <row r="1974" spans="14:15">
      <c r="N1974" s="27"/>
      <c r="O1974" s="27"/>
    </row>
    <row r="1975" spans="14:15">
      <c r="N1975" s="27"/>
      <c r="O1975" s="27"/>
    </row>
    <row r="1976" spans="14:15">
      <c r="N1976" s="27"/>
      <c r="O1976" s="27"/>
    </row>
    <row r="1977" spans="14:15">
      <c r="N1977" s="27"/>
      <c r="O1977" s="27"/>
    </row>
    <row r="1978" spans="14:15">
      <c r="N1978" s="27"/>
      <c r="O1978" s="27"/>
    </row>
    <row r="1979" spans="14:15">
      <c r="N1979" s="27"/>
      <c r="O1979" s="27"/>
    </row>
    <row r="1980" spans="14:15">
      <c r="N1980" s="27"/>
      <c r="O1980" s="27"/>
    </row>
    <row r="1981" spans="14:15">
      <c r="N1981" s="27"/>
      <c r="O1981" s="27"/>
    </row>
    <row r="1982" spans="14:15">
      <c r="N1982" s="27"/>
      <c r="O1982" s="27"/>
    </row>
    <row r="1983" spans="14:15">
      <c r="N1983" s="27"/>
      <c r="O1983" s="27"/>
    </row>
    <row r="1984" spans="14:15">
      <c r="N1984" s="27"/>
      <c r="O1984" s="27"/>
    </row>
    <row r="1985" spans="14:15">
      <c r="N1985" s="27"/>
      <c r="O1985" s="27"/>
    </row>
    <row r="1986" spans="14:15">
      <c r="N1986" s="27"/>
      <c r="O1986" s="27"/>
    </row>
    <row r="1987" spans="14:15">
      <c r="N1987" s="27"/>
      <c r="O1987" s="27"/>
    </row>
    <row r="1988" spans="14:15">
      <c r="N1988" s="27"/>
      <c r="O1988" s="27"/>
    </row>
    <row r="1989" spans="14:15">
      <c r="N1989" s="27"/>
      <c r="O1989" s="27"/>
    </row>
    <row r="1990" spans="14:15">
      <c r="N1990" s="27"/>
      <c r="O1990" s="27"/>
    </row>
    <row r="1991" spans="14:15">
      <c r="N1991" s="27"/>
      <c r="O1991" s="27"/>
    </row>
    <row r="1992" spans="14:15">
      <c r="N1992" s="27"/>
      <c r="O1992" s="27"/>
    </row>
    <row r="1993" spans="14:15">
      <c r="N1993" s="27"/>
      <c r="O1993" s="27"/>
    </row>
    <row r="1994" spans="14:15">
      <c r="N1994" s="27"/>
      <c r="O1994" s="27"/>
    </row>
    <row r="1995" spans="14:15">
      <c r="N1995" s="27"/>
      <c r="O1995" s="27"/>
    </row>
    <row r="1996" spans="14:15">
      <c r="N1996" s="27"/>
      <c r="O1996" s="27"/>
    </row>
    <row r="1997" spans="14:15">
      <c r="N1997" s="27"/>
      <c r="O1997" s="27"/>
    </row>
    <row r="1998" spans="14:15">
      <c r="N1998" s="27"/>
      <c r="O1998" s="27"/>
    </row>
    <row r="1999" spans="14:15">
      <c r="N1999" s="27"/>
      <c r="O1999" s="27"/>
    </row>
    <row r="2000" spans="14:15">
      <c r="N2000" s="27"/>
      <c r="O2000" s="27"/>
    </row>
    <row r="2001" spans="14:15">
      <c r="N2001" s="27"/>
      <c r="O2001" s="27"/>
    </row>
    <row r="2002" spans="14:15">
      <c r="N2002" s="27"/>
      <c r="O2002" s="27"/>
    </row>
    <row r="2003" spans="14:15">
      <c r="N2003" s="27"/>
      <c r="O2003" s="27"/>
    </row>
    <row r="2004" spans="14:15">
      <c r="N2004" s="27"/>
      <c r="O2004" s="27"/>
    </row>
    <row r="2005" spans="14:15">
      <c r="N2005" s="27"/>
      <c r="O2005" s="27"/>
    </row>
    <row r="2006" spans="14:15">
      <c r="N2006" s="27"/>
      <c r="O2006" s="27"/>
    </row>
    <row r="2007" spans="14:15">
      <c r="N2007" s="27"/>
      <c r="O2007" s="27"/>
    </row>
    <row r="2008" spans="14:15">
      <c r="N2008" s="27"/>
      <c r="O2008" s="27"/>
    </row>
    <row r="2009" spans="14:15">
      <c r="N2009" s="27"/>
      <c r="O2009" s="27"/>
    </row>
    <row r="2010" spans="14:15">
      <c r="N2010" s="27"/>
      <c r="O2010" s="27"/>
    </row>
    <row r="2011" spans="14:15">
      <c r="N2011" s="27"/>
      <c r="O2011" s="27"/>
    </row>
    <row r="2012" spans="14:15">
      <c r="N2012" s="27"/>
      <c r="O2012" s="27"/>
    </row>
    <row r="2013" spans="14:15">
      <c r="N2013" s="27"/>
      <c r="O2013" s="27"/>
    </row>
    <row r="2014" spans="14:15">
      <c r="N2014" s="27"/>
      <c r="O2014" s="27"/>
    </row>
    <row r="2015" spans="14:15">
      <c r="N2015" s="27"/>
      <c r="O2015" s="27"/>
    </row>
    <row r="2016" spans="14:15">
      <c r="N2016" s="27"/>
      <c r="O2016" s="27"/>
    </row>
    <row r="2017" spans="14:15">
      <c r="N2017" s="27"/>
      <c r="O2017" s="27"/>
    </row>
    <row r="2018" spans="14:15">
      <c r="N2018" s="27"/>
      <c r="O2018" s="27"/>
    </row>
    <row r="2019" spans="14:15">
      <c r="N2019" s="27"/>
      <c r="O2019" s="27"/>
    </row>
    <row r="2020" spans="14:15">
      <c r="N2020" s="27"/>
      <c r="O2020" s="27"/>
    </row>
    <row r="2021" spans="14:15">
      <c r="N2021" s="27"/>
      <c r="O2021" s="27"/>
    </row>
    <row r="2022" spans="14:15">
      <c r="N2022" s="27"/>
      <c r="O2022" s="27"/>
    </row>
    <row r="2023" spans="14:15">
      <c r="N2023" s="27"/>
      <c r="O2023" s="27"/>
    </row>
    <row r="2024" spans="14:15">
      <c r="N2024" s="27"/>
      <c r="O2024" s="27"/>
    </row>
    <row r="2025" spans="14:15">
      <c r="N2025" s="27"/>
      <c r="O2025" s="27"/>
    </row>
    <row r="2026" spans="14:15">
      <c r="N2026" s="27"/>
      <c r="O2026" s="27"/>
    </row>
    <row r="2027" spans="14:15">
      <c r="N2027" s="27"/>
      <c r="O2027" s="27"/>
    </row>
    <row r="2028" spans="14:15">
      <c r="N2028" s="27"/>
      <c r="O2028" s="27"/>
    </row>
    <row r="2029" spans="14:15">
      <c r="N2029" s="27"/>
      <c r="O2029" s="27"/>
    </row>
    <row r="2030" spans="14:15">
      <c r="N2030" s="27"/>
      <c r="O2030" s="27"/>
    </row>
    <row r="2031" spans="14:15">
      <c r="N2031" s="27"/>
      <c r="O2031" s="27"/>
    </row>
    <row r="2032" spans="14:15">
      <c r="N2032" s="27"/>
      <c r="O2032" s="27"/>
    </row>
    <row r="2033" spans="14:15">
      <c r="N2033" s="27"/>
      <c r="O2033" s="27"/>
    </row>
    <row r="2034" spans="14:15">
      <c r="N2034" s="27"/>
      <c r="O2034" s="27"/>
    </row>
    <row r="2035" spans="14:15">
      <c r="N2035" s="27"/>
      <c r="O2035" s="27"/>
    </row>
    <row r="2036" spans="14:15">
      <c r="N2036" s="27"/>
      <c r="O2036" s="27"/>
    </row>
    <row r="2037" spans="14:15">
      <c r="N2037" s="27"/>
      <c r="O2037" s="27"/>
    </row>
    <row r="2038" spans="14:15">
      <c r="N2038" s="27"/>
      <c r="O2038" s="27"/>
    </row>
    <row r="2039" spans="14:15">
      <c r="N2039" s="27"/>
      <c r="O2039" s="27"/>
    </row>
    <row r="2040" spans="14:15">
      <c r="N2040" s="27"/>
      <c r="O2040" s="27"/>
    </row>
    <row r="2041" spans="14:15">
      <c r="N2041" s="27"/>
      <c r="O2041" s="27"/>
    </row>
    <row r="2042" spans="14:15">
      <c r="N2042" s="27"/>
      <c r="O2042" s="27"/>
    </row>
    <row r="2043" spans="14:15">
      <c r="N2043" s="27"/>
      <c r="O2043" s="27"/>
    </row>
    <row r="2044" spans="14:15">
      <c r="N2044" s="27"/>
      <c r="O2044" s="27"/>
    </row>
    <row r="2045" spans="14:15">
      <c r="N2045" s="27"/>
      <c r="O2045" s="27"/>
    </row>
    <row r="2046" spans="14:15">
      <c r="N2046" s="27"/>
      <c r="O2046" s="27"/>
    </row>
    <row r="2047" spans="14:15">
      <c r="N2047" s="27"/>
      <c r="O2047" s="27"/>
    </row>
    <row r="2048" spans="14:15">
      <c r="N2048" s="27"/>
      <c r="O2048" s="27"/>
    </row>
    <row r="2049" spans="14:15">
      <c r="N2049" s="27"/>
      <c r="O2049" s="27"/>
    </row>
    <row r="2050" spans="14:15">
      <c r="N2050" s="27"/>
      <c r="O2050" s="27"/>
    </row>
    <row r="2051" spans="14:15">
      <c r="N2051" s="27"/>
      <c r="O2051" s="27"/>
    </row>
    <row r="2052" spans="14:15">
      <c r="N2052" s="27"/>
      <c r="O2052" s="27"/>
    </row>
    <row r="2053" spans="14:15">
      <c r="N2053" s="27"/>
      <c r="O2053" s="27"/>
    </row>
    <row r="2054" spans="14:15">
      <c r="N2054" s="27"/>
      <c r="O2054" s="27"/>
    </row>
    <row r="2055" spans="14:15">
      <c r="N2055" s="27"/>
      <c r="O2055" s="27"/>
    </row>
    <row r="2056" spans="14:15">
      <c r="N2056" s="27"/>
      <c r="O2056" s="27"/>
    </row>
    <row r="2057" spans="14:15">
      <c r="N2057" s="27"/>
      <c r="O2057" s="27"/>
    </row>
    <row r="2058" spans="14:15">
      <c r="N2058" s="27"/>
      <c r="O2058" s="27"/>
    </row>
    <row r="2059" spans="14:15">
      <c r="N2059" s="27"/>
      <c r="O2059" s="27"/>
    </row>
    <row r="2060" spans="14:15">
      <c r="N2060" s="27"/>
      <c r="O2060" s="27"/>
    </row>
    <row r="2061" spans="14:15">
      <c r="N2061" s="27"/>
      <c r="O2061" s="27"/>
    </row>
    <row r="2062" spans="14:15">
      <c r="N2062" s="27"/>
      <c r="O2062" s="27"/>
    </row>
    <row r="2063" spans="14:15">
      <c r="N2063" s="27"/>
      <c r="O2063" s="27"/>
    </row>
    <row r="2064" spans="14:15">
      <c r="N2064" s="27"/>
      <c r="O2064" s="27"/>
    </row>
    <row r="2065" spans="14:15">
      <c r="N2065" s="27"/>
      <c r="O2065" s="27"/>
    </row>
    <row r="2066" spans="14:15">
      <c r="N2066" s="27"/>
      <c r="O2066" s="27"/>
    </row>
    <row r="2067" spans="14:15">
      <c r="N2067" s="27"/>
      <c r="O2067" s="27"/>
    </row>
    <row r="2068" spans="14:15">
      <c r="N2068" s="27"/>
      <c r="O2068" s="27"/>
    </row>
    <row r="2069" spans="14:15">
      <c r="N2069" s="27"/>
      <c r="O2069" s="27"/>
    </row>
    <row r="2070" spans="14:15">
      <c r="N2070" s="27"/>
      <c r="O2070" s="27"/>
    </row>
    <row r="2071" spans="14:15">
      <c r="N2071" s="27"/>
      <c r="O2071" s="27"/>
    </row>
    <row r="2072" spans="14:15">
      <c r="N2072" s="27"/>
      <c r="O2072" s="27"/>
    </row>
    <row r="2073" spans="14:15">
      <c r="N2073" s="27"/>
      <c r="O2073" s="27"/>
    </row>
    <row r="2074" spans="14:15">
      <c r="N2074" s="27"/>
      <c r="O2074" s="27"/>
    </row>
    <row r="2075" spans="14:15">
      <c r="N2075" s="27"/>
      <c r="O2075" s="27"/>
    </row>
    <row r="2076" spans="14:15">
      <c r="N2076" s="27"/>
      <c r="O2076" s="27"/>
    </row>
    <row r="2077" spans="14:15">
      <c r="N2077" s="27"/>
      <c r="O2077" s="27"/>
    </row>
    <row r="2078" spans="14:15">
      <c r="N2078" s="27"/>
      <c r="O2078" s="27"/>
    </row>
    <row r="2079" spans="14:15">
      <c r="N2079" s="27"/>
      <c r="O2079" s="27"/>
    </row>
    <row r="2080" spans="14:15">
      <c r="N2080" s="27"/>
      <c r="O2080" s="27"/>
    </row>
    <row r="2081" spans="14:15">
      <c r="N2081" s="27"/>
      <c r="O2081" s="27"/>
    </row>
    <row r="2082" spans="14:15">
      <c r="N2082" s="27"/>
      <c r="O2082" s="27"/>
    </row>
    <row r="2083" spans="14:15">
      <c r="N2083" s="27"/>
      <c r="O2083" s="27"/>
    </row>
    <row r="2084" spans="14:15">
      <c r="N2084" s="27"/>
      <c r="O2084" s="27"/>
    </row>
    <row r="2085" spans="14:15">
      <c r="N2085" s="27"/>
      <c r="O2085" s="27"/>
    </row>
    <row r="2086" spans="14:15">
      <c r="N2086" s="27"/>
      <c r="O2086" s="27"/>
    </row>
    <row r="2087" spans="14:15">
      <c r="N2087" s="27"/>
      <c r="O2087" s="27"/>
    </row>
    <row r="2088" spans="14:15">
      <c r="N2088" s="27"/>
      <c r="O2088" s="27"/>
    </row>
    <row r="2089" spans="14:15">
      <c r="N2089" s="27"/>
      <c r="O2089" s="27"/>
    </row>
    <row r="2090" spans="14:15">
      <c r="N2090" s="27"/>
      <c r="O2090" s="27"/>
    </row>
    <row r="2091" spans="14:15">
      <c r="N2091" s="27"/>
      <c r="O2091" s="27"/>
    </row>
    <row r="2092" spans="14:15">
      <c r="N2092" s="27"/>
      <c r="O2092" s="27"/>
    </row>
    <row r="2093" spans="14:15">
      <c r="N2093" s="27"/>
      <c r="O2093" s="27"/>
    </row>
    <row r="2094" spans="14:15">
      <c r="N2094" s="27"/>
      <c r="O2094" s="27"/>
    </row>
    <row r="2095" spans="14:15">
      <c r="N2095" s="27"/>
      <c r="O2095" s="27"/>
    </row>
    <row r="2096" spans="14:15">
      <c r="N2096" s="27"/>
      <c r="O2096" s="27"/>
    </row>
    <row r="2097" spans="14:15">
      <c r="N2097" s="27"/>
      <c r="O2097" s="27"/>
    </row>
    <row r="2098" spans="14:15">
      <c r="N2098" s="27"/>
      <c r="O2098" s="27"/>
    </row>
    <row r="2099" spans="14:15">
      <c r="N2099" s="27"/>
      <c r="O2099" s="27"/>
    </row>
    <row r="2100" spans="14:15">
      <c r="N2100" s="27"/>
      <c r="O2100" s="27"/>
    </row>
    <row r="2101" spans="14:15">
      <c r="N2101" s="27"/>
      <c r="O2101" s="27"/>
    </row>
    <row r="2102" spans="14:15">
      <c r="N2102" s="27"/>
      <c r="O2102" s="27"/>
    </row>
    <row r="2103" spans="14:15">
      <c r="N2103" s="27"/>
      <c r="O2103" s="27"/>
    </row>
    <row r="2104" spans="14:15">
      <c r="N2104" s="27"/>
      <c r="O2104" s="27"/>
    </row>
    <row r="2105" spans="14:15">
      <c r="N2105" s="27"/>
      <c r="O2105" s="27"/>
    </row>
    <row r="2106" spans="14:15">
      <c r="N2106" s="27"/>
      <c r="O2106" s="27"/>
    </row>
    <row r="2107" spans="14:15">
      <c r="N2107" s="27"/>
      <c r="O2107" s="27"/>
    </row>
    <row r="2108" spans="14:15">
      <c r="N2108" s="27"/>
      <c r="O2108" s="27"/>
    </row>
    <row r="2109" spans="14:15">
      <c r="N2109" s="27"/>
      <c r="O2109" s="27"/>
    </row>
    <row r="2110" spans="14:15">
      <c r="N2110" s="27"/>
      <c r="O2110" s="27"/>
    </row>
    <row r="2111" spans="14:15">
      <c r="N2111" s="27"/>
      <c r="O2111" s="27"/>
    </row>
    <row r="2112" spans="14:15">
      <c r="N2112" s="27"/>
      <c r="O2112" s="27"/>
    </row>
    <row r="2113" spans="14:15">
      <c r="N2113" s="27"/>
      <c r="O2113" s="27"/>
    </row>
    <row r="2114" spans="14:15">
      <c r="N2114" s="27"/>
      <c r="O2114" s="27"/>
    </row>
    <row r="2115" spans="14:15">
      <c r="N2115" s="27"/>
      <c r="O2115" s="27"/>
    </row>
    <row r="2116" spans="14:15">
      <c r="N2116" s="27"/>
      <c r="O2116" s="27"/>
    </row>
    <row r="2117" spans="14:15">
      <c r="N2117" s="27"/>
      <c r="O2117" s="27"/>
    </row>
    <row r="2118" spans="14:15">
      <c r="N2118" s="27"/>
      <c r="O2118" s="27"/>
    </row>
    <row r="2119" spans="14:15">
      <c r="N2119" s="27"/>
      <c r="O2119" s="27"/>
    </row>
    <row r="2120" spans="14:15">
      <c r="N2120" s="27"/>
      <c r="O2120" s="27"/>
    </row>
    <row r="2121" spans="14:15">
      <c r="N2121" s="27"/>
      <c r="O2121" s="27"/>
    </row>
    <row r="2122" spans="14:15">
      <c r="N2122" s="27"/>
      <c r="O2122" s="27"/>
    </row>
    <row r="2123" spans="14:15">
      <c r="N2123" s="27"/>
      <c r="O2123" s="27"/>
    </row>
    <row r="2124" spans="14:15">
      <c r="N2124" s="27"/>
      <c r="O2124" s="27"/>
    </row>
    <row r="2125" spans="14:15">
      <c r="N2125" s="27"/>
      <c r="O2125" s="27"/>
    </row>
    <row r="2126" spans="14:15">
      <c r="N2126" s="27"/>
      <c r="O2126" s="27"/>
    </row>
    <row r="2127" spans="14:15">
      <c r="N2127" s="27"/>
      <c r="O2127" s="27"/>
    </row>
    <row r="2128" spans="14:15">
      <c r="N2128" s="27"/>
      <c r="O2128" s="27"/>
    </row>
    <row r="2129" spans="14:15">
      <c r="N2129" s="27"/>
      <c r="O2129" s="27"/>
    </row>
    <row r="2130" spans="14:15">
      <c r="N2130" s="27"/>
      <c r="O2130" s="27"/>
    </row>
    <row r="2131" spans="14:15">
      <c r="N2131" s="27"/>
      <c r="O2131" s="27"/>
    </row>
    <row r="2132" spans="14:15">
      <c r="N2132" s="27"/>
      <c r="O2132" s="27"/>
    </row>
    <row r="2133" spans="14:15">
      <c r="N2133" s="27"/>
      <c r="O2133" s="27"/>
    </row>
    <row r="2134" spans="14:15">
      <c r="N2134" s="27"/>
      <c r="O2134" s="27"/>
    </row>
    <row r="2135" spans="14:15">
      <c r="N2135" s="27"/>
      <c r="O2135" s="27"/>
    </row>
    <row r="2136" spans="14:15">
      <c r="N2136" s="27"/>
      <c r="O2136" s="27"/>
    </row>
    <row r="2137" spans="14:15">
      <c r="N2137" s="27"/>
      <c r="O2137" s="27"/>
    </row>
    <row r="2138" spans="14:15">
      <c r="N2138" s="27"/>
      <c r="O2138" s="27"/>
    </row>
    <row r="2139" spans="14:15">
      <c r="N2139" s="27"/>
      <c r="O2139" s="27"/>
    </row>
    <row r="2140" spans="14:15">
      <c r="N2140" s="27"/>
      <c r="O2140" s="27"/>
    </row>
    <row r="2141" spans="14:15">
      <c r="N2141" s="27"/>
      <c r="O2141" s="27"/>
    </row>
    <row r="2142" spans="14:15">
      <c r="N2142" s="27"/>
      <c r="O2142" s="27"/>
    </row>
    <row r="2143" spans="14:15">
      <c r="N2143" s="27"/>
      <c r="O2143" s="27"/>
    </row>
    <row r="2144" spans="14:15">
      <c r="N2144" s="27"/>
      <c r="O2144" s="27"/>
    </row>
    <row r="2145" spans="14:15">
      <c r="N2145" s="27"/>
      <c r="O2145" s="27"/>
    </row>
    <row r="2146" spans="14:15">
      <c r="N2146" s="27"/>
      <c r="O2146" s="27"/>
    </row>
    <row r="2147" spans="14:15">
      <c r="N2147" s="27"/>
      <c r="O2147" s="27"/>
    </row>
    <row r="2148" spans="14:15">
      <c r="N2148" s="27"/>
      <c r="O2148" s="27"/>
    </row>
    <row r="2149" spans="14:15">
      <c r="N2149" s="27"/>
      <c r="O2149" s="27"/>
    </row>
    <row r="2150" spans="14:15">
      <c r="N2150" s="27"/>
      <c r="O2150" s="27"/>
    </row>
    <row r="2151" spans="14:15">
      <c r="N2151" s="27"/>
      <c r="O2151" s="27"/>
    </row>
    <row r="2152" spans="14:15">
      <c r="N2152" s="27"/>
      <c r="O2152" s="27"/>
    </row>
    <row r="2153" spans="14:15">
      <c r="N2153" s="27"/>
      <c r="O2153" s="27"/>
    </row>
    <row r="2154" spans="14:15">
      <c r="N2154" s="27"/>
      <c r="O2154" s="27"/>
    </row>
    <row r="2155" spans="14:15">
      <c r="N2155" s="27"/>
      <c r="O2155" s="27"/>
    </row>
    <row r="2156" spans="14:15">
      <c r="N2156" s="27"/>
      <c r="O2156" s="27"/>
    </row>
    <row r="2157" spans="14:15">
      <c r="N2157" s="27"/>
      <c r="O2157" s="27"/>
    </row>
    <row r="2158" spans="14:15">
      <c r="N2158" s="27"/>
      <c r="O2158" s="27"/>
    </row>
    <row r="2159" spans="14:15">
      <c r="N2159" s="27"/>
      <c r="O2159" s="27"/>
    </row>
    <row r="2160" spans="14:15">
      <c r="N2160" s="27"/>
      <c r="O2160" s="27"/>
    </row>
    <row r="2161" spans="14:15">
      <c r="N2161" s="27"/>
      <c r="O2161" s="27"/>
    </row>
    <row r="2162" spans="14:15">
      <c r="N2162" s="27"/>
      <c r="O2162" s="27"/>
    </row>
    <row r="2163" spans="14:15">
      <c r="N2163" s="27"/>
      <c r="O2163" s="27"/>
    </row>
    <row r="2164" spans="14:15">
      <c r="N2164" s="27"/>
      <c r="O2164" s="27"/>
    </row>
    <row r="2165" spans="14:15">
      <c r="N2165" s="27"/>
      <c r="O2165" s="27"/>
    </row>
    <row r="2166" spans="14:15">
      <c r="N2166" s="27"/>
      <c r="O2166" s="27"/>
    </row>
    <row r="2167" spans="14:15">
      <c r="N2167" s="27"/>
      <c r="O2167" s="27"/>
    </row>
    <row r="2168" spans="14:15">
      <c r="N2168" s="27"/>
      <c r="O2168" s="27"/>
    </row>
    <row r="2169" spans="14:15">
      <c r="N2169" s="27"/>
      <c r="O2169" s="27"/>
    </row>
    <row r="2170" spans="14:15">
      <c r="N2170" s="27"/>
      <c r="O2170" s="27"/>
    </row>
    <row r="2171" spans="14:15">
      <c r="N2171" s="27"/>
      <c r="O2171" s="27"/>
    </row>
    <row r="2172" spans="14:15">
      <c r="N2172" s="27"/>
      <c r="O2172" s="27"/>
    </row>
    <row r="2173" spans="14:15">
      <c r="N2173" s="27"/>
      <c r="O2173" s="27"/>
    </row>
    <row r="2174" spans="14:15">
      <c r="N2174" s="27"/>
      <c r="O2174" s="27"/>
    </row>
    <row r="2175" spans="14:15">
      <c r="N2175" s="27"/>
      <c r="O2175" s="27"/>
    </row>
    <row r="2176" spans="14:15">
      <c r="N2176" s="27"/>
      <c r="O2176" s="27"/>
    </row>
    <row r="2177" spans="14:15">
      <c r="N2177" s="27"/>
      <c r="O2177" s="27"/>
    </row>
    <row r="2178" spans="14:15">
      <c r="N2178" s="27"/>
      <c r="O2178" s="27"/>
    </row>
    <row r="2179" spans="14:15">
      <c r="N2179" s="27"/>
      <c r="O2179" s="27"/>
    </row>
    <row r="2180" spans="14:15">
      <c r="N2180" s="27"/>
      <c r="O2180" s="27"/>
    </row>
    <row r="2181" spans="14:15">
      <c r="N2181" s="27"/>
      <c r="O2181" s="27"/>
    </row>
    <row r="2182" spans="14:15">
      <c r="N2182" s="27"/>
      <c r="O2182" s="27"/>
    </row>
    <row r="2183" spans="14:15">
      <c r="N2183" s="27"/>
      <c r="O2183" s="27"/>
    </row>
    <row r="2184" spans="14:15">
      <c r="N2184" s="27"/>
      <c r="O2184" s="27"/>
    </row>
    <row r="2185" spans="14:15">
      <c r="N2185" s="27"/>
      <c r="O2185" s="27"/>
    </row>
    <row r="2186" spans="14:15">
      <c r="N2186" s="27"/>
      <c r="O2186" s="27"/>
    </row>
    <row r="2187" spans="14:15">
      <c r="N2187" s="27"/>
      <c r="O2187" s="27"/>
    </row>
    <row r="2188" spans="14:15">
      <c r="N2188" s="27"/>
      <c r="O2188" s="27"/>
    </row>
    <row r="2189" spans="14:15">
      <c r="N2189" s="27"/>
      <c r="O2189" s="27"/>
    </row>
    <row r="2190" spans="14:15">
      <c r="N2190" s="27"/>
      <c r="O2190" s="27"/>
    </row>
    <row r="2191" spans="14:15">
      <c r="N2191" s="27"/>
      <c r="O2191" s="27"/>
    </row>
    <row r="2192" spans="14:15">
      <c r="N2192" s="27"/>
      <c r="O2192" s="27"/>
    </row>
    <row r="2193" spans="14:15">
      <c r="N2193" s="27"/>
      <c r="O2193" s="27"/>
    </row>
    <row r="2194" spans="14:15">
      <c r="N2194" s="27"/>
      <c r="O2194" s="27"/>
    </row>
    <row r="2195" spans="14:15">
      <c r="N2195" s="27"/>
      <c r="O2195" s="27"/>
    </row>
    <row r="2196" spans="14:15">
      <c r="N2196" s="27"/>
      <c r="O2196" s="27"/>
    </row>
    <row r="2197" spans="14:15">
      <c r="N2197" s="27"/>
      <c r="O2197" s="27"/>
    </row>
    <row r="2198" spans="14:15">
      <c r="N2198" s="27"/>
      <c r="O2198" s="27"/>
    </row>
    <row r="2199" spans="14:15">
      <c r="N2199" s="27"/>
      <c r="O2199" s="27"/>
    </row>
    <row r="2200" spans="14:15">
      <c r="N2200" s="27"/>
      <c r="O2200" s="27"/>
    </row>
    <row r="2201" spans="14:15">
      <c r="N2201" s="27"/>
      <c r="O2201" s="27"/>
    </row>
    <row r="2202" spans="14:15">
      <c r="N2202" s="27"/>
      <c r="O2202" s="27"/>
    </row>
    <row r="2203" spans="14:15">
      <c r="N2203" s="27"/>
      <c r="O2203" s="27"/>
    </row>
    <row r="2204" spans="14:15">
      <c r="N2204" s="27"/>
      <c r="O2204" s="27"/>
    </row>
    <row r="2205" spans="14:15">
      <c r="N2205" s="27"/>
      <c r="O2205" s="27"/>
    </row>
    <row r="2206" spans="14:15">
      <c r="N2206" s="27"/>
      <c r="O2206" s="27"/>
    </row>
    <row r="2207" spans="14:15">
      <c r="N2207" s="27"/>
      <c r="O2207" s="27"/>
    </row>
    <row r="2208" spans="14:15">
      <c r="N2208" s="27"/>
      <c r="O2208" s="27"/>
    </row>
    <row r="2209" spans="14:15">
      <c r="N2209" s="27"/>
      <c r="O2209" s="27"/>
    </row>
    <row r="2210" spans="14:15">
      <c r="N2210" s="27"/>
      <c r="O2210" s="27"/>
    </row>
    <row r="2211" spans="14:15">
      <c r="N2211" s="27"/>
      <c r="O2211" s="27"/>
    </row>
    <row r="2212" spans="14:15">
      <c r="N2212" s="27"/>
      <c r="O2212" s="27"/>
    </row>
    <row r="2213" spans="14:15">
      <c r="N2213" s="27"/>
      <c r="O2213" s="27"/>
    </row>
    <row r="2214" spans="14:15">
      <c r="N2214" s="27"/>
      <c r="O2214" s="27"/>
    </row>
    <row r="2215" spans="14:15">
      <c r="N2215" s="27"/>
      <c r="O2215" s="27"/>
    </row>
    <row r="2216" spans="14:15">
      <c r="N2216" s="27"/>
      <c r="O2216" s="27"/>
    </row>
    <row r="2217" spans="14:15">
      <c r="N2217" s="27"/>
      <c r="O2217" s="27"/>
    </row>
    <row r="2218" spans="14:15">
      <c r="N2218" s="27"/>
      <c r="O2218" s="27"/>
    </row>
    <row r="2219" spans="14:15">
      <c r="N2219" s="27"/>
      <c r="O2219" s="27"/>
    </row>
    <row r="2220" spans="14:15">
      <c r="N2220" s="27"/>
      <c r="O2220" s="27"/>
    </row>
    <row r="2221" spans="14:15">
      <c r="N2221" s="27"/>
      <c r="O2221" s="27"/>
    </row>
    <row r="2222" spans="14:15">
      <c r="N2222" s="27"/>
      <c r="O2222" s="27"/>
    </row>
    <row r="2223" spans="14:15">
      <c r="N2223" s="27"/>
      <c r="O2223" s="27"/>
    </row>
    <row r="2224" spans="14:15">
      <c r="N2224" s="27"/>
      <c r="O2224" s="27"/>
    </row>
    <row r="2225" spans="14:15">
      <c r="N2225" s="27"/>
      <c r="O2225" s="27"/>
    </row>
    <row r="2226" spans="14:15">
      <c r="N2226" s="27"/>
      <c r="O2226" s="27"/>
    </row>
    <row r="2227" spans="14:15">
      <c r="N2227" s="27"/>
      <c r="O2227" s="27"/>
    </row>
    <row r="2228" spans="14:15">
      <c r="N2228" s="27"/>
      <c r="O2228" s="27"/>
    </row>
    <row r="2229" spans="14:15">
      <c r="N2229" s="27"/>
      <c r="O2229" s="27"/>
    </row>
    <row r="2230" spans="14:15">
      <c r="N2230" s="27"/>
      <c r="O2230" s="27"/>
    </row>
    <row r="2231" spans="14:15">
      <c r="N2231" s="27"/>
      <c r="O2231" s="27"/>
    </row>
    <row r="2232" spans="14:15">
      <c r="N2232" s="27"/>
      <c r="O2232" s="27"/>
    </row>
    <row r="2233" spans="14:15">
      <c r="N2233" s="27"/>
      <c r="O2233" s="27"/>
    </row>
    <row r="2234" spans="14:15">
      <c r="N2234" s="27"/>
      <c r="O2234" s="27"/>
    </row>
    <row r="2235" spans="14:15">
      <c r="N2235" s="27"/>
      <c r="O2235" s="27"/>
    </row>
    <row r="2236" spans="14:15">
      <c r="N2236" s="27"/>
      <c r="O2236" s="27"/>
    </row>
    <row r="2237" spans="14:15">
      <c r="N2237" s="27"/>
      <c r="O2237" s="27"/>
    </row>
    <row r="2238" spans="14:15">
      <c r="N2238" s="27"/>
      <c r="O2238" s="27"/>
    </row>
    <row r="2239" spans="14:15">
      <c r="N2239" s="27"/>
      <c r="O2239" s="27"/>
    </row>
    <row r="2240" spans="14:15">
      <c r="N2240" s="27"/>
      <c r="O2240" s="27"/>
    </row>
    <row r="2241" spans="14:15">
      <c r="N2241" s="27"/>
      <c r="O2241" s="27"/>
    </row>
    <row r="2242" spans="14:15">
      <c r="N2242" s="27"/>
      <c r="O2242" s="27"/>
    </row>
    <row r="2243" spans="14:15">
      <c r="N2243" s="27"/>
      <c r="O2243" s="27"/>
    </row>
    <row r="2244" spans="14:15">
      <c r="N2244" s="27"/>
      <c r="O2244" s="27"/>
    </row>
    <row r="2245" spans="14:15">
      <c r="N2245" s="27"/>
      <c r="O2245" s="27"/>
    </row>
    <row r="2246" spans="14:15">
      <c r="N2246" s="27"/>
      <c r="O2246" s="27"/>
    </row>
    <row r="2247" spans="14:15">
      <c r="N2247" s="27"/>
      <c r="O2247" s="27"/>
    </row>
    <row r="2248" spans="14:15">
      <c r="N2248" s="27"/>
      <c r="O2248" s="27"/>
    </row>
    <row r="2249" spans="14:15">
      <c r="N2249" s="27"/>
      <c r="O2249" s="27"/>
    </row>
    <row r="2250" spans="14:15">
      <c r="N2250" s="27"/>
      <c r="O2250" s="27"/>
    </row>
    <row r="2251" spans="14:15">
      <c r="N2251" s="27"/>
      <c r="O2251" s="27"/>
    </row>
    <row r="2252" spans="14:15">
      <c r="N2252" s="27"/>
      <c r="O2252" s="27"/>
    </row>
    <row r="2253" spans="14:15">
      <c r="N2253" s="27"/>
      <c r="O2253" s="27"/>
    </row>
    <row r="2254" spans="14:15">
      <c r="N2254" s="27"/>
      <c r="O2254" s="27"/>
    </row>
    <row r="2255" spans="14:15">
      <c r="N2255" s="27"/>
      <c r="O2255" s="27"/>
    </row>
    <row r="2256" spans="14:15">
      <c r="N2256" s="27"/>
      <c r="O2256" s="27"/>
    </row>
    <row r="2257" spans="14:15">
      <c r="N2257" s="27"/>
      <c r="O2257" s="27"/>
    </row>
    <row r="2258" spans="14:15">
      <c r="N2258" s="27"/>
      <c r="O2258" s="27"/>
    </row>
    <row r="2259" spans="14:15">
      <c r="N2259" s="27"/>
      <c r="O2259" s="27"/>
    </row>
    <row r="2260" spans="14:15">
      <c r="N2260" s="27"/>
      <c r="O2260" s="27"/>
    </row>
    <row r="2261" spans="14:15">
      <c r="N2261" s="27"/>
      <c r="O2261" s="27"/>
    </row>
    <row r="2262" spans="14:15">
      <c r="N2262" s="27"/>
      <c r="O2262" s="27"/>
    </row>
    <row r="2263" spans="14:15">
      <c r="N2263" s="27"/>
      <c r="O2263" s="27"/>
    </row>
    <row r="2264" spans="14:15">
      <c r="N2264" s="27"/>
      <c r="O2264" s="27"/>
    </row>
    <row r="2265" spans="14:15">
      <c r="N2265" s="27"/>
      <c r="O2265" s="27"/>
    </row>
    <row r="2266" spans="14:15">
      <c r="N2266" s="27"/>
      <c r="O2266" s="27"/>
    </row>
    <row r="2267" spans="14:15">
      <c r="N2267" s="27"/>
      <c r="O2267" s="27"/>
    </row>
    <row r="2268" spans="14:15">
      <c r="N2268" s="27"/>
      <c r="O2268" s="27"/>
    </row>
    <row r="2269" spans="14:15">
      <c r="N2269" s="27"/>
      <c r="O2269" s="27"/>
    </row>
    <row r="2270" spans="14:15">
      <c r="N2270" s="27"/>
      <c r="O2270" s="27"/>
    </row>
    <row r="2271" spans="14:15">
      <c r="N2271" s="27"/>
      <c r="O2271" s="27"/>
    </row>
    <row r="2272" spans="14:15">
      <c r="N2272" s="27"/>
      <c r="O2272" s="27"/>
    </row>
    <row r="2273" spans="14:15">
      <c r="N2273" s="27"/>
      <c r="O2273" s="27"/>
    </row>
    <row r="2274" spans="14:15">
      <c r="N2274" s="27"/>
      <c r="O2274" s="27"/>
    </row>
    <row r="2275" spans="14:15">
      <c r="N2275" s="27"/>
      <c r="O2275" s="27"/>
    </row>
    <row r="2276" spans="14:15">
      <c r="N2276" s="27"/>
      <c r="O2276" s="27"/>
    </row>
    <row r="2277" spans="14:15">
      <c r="N2277" s="27"/>
      <c r="O2277" s="27"/>
    </row>
    <row r="2278" spans="14:15">
      <c r="N2278" s="27"/>
      <c r="O2278" s="27"/>
    </row>
    <row r="2279" spans="14:15">
      <c r="N2279" s="27"/>
      <c r="O2279" s="27"/>
    </row>
    <row r="2280" spans="14:15">
      <c r="N2280" s="27"/>
      <c r="O2280" s="27"/>
    </row>
    <row r="2281" spans="14:15">
      <c r="N2281" s="27"/>
      <c r="O2281" s="27"/>
    </row>
    <row r="2282" spans="14:15">
      <c r="N2282" s="27"/>
      <c r="O2282" s="27"/>
    </row>
    <row r="2283" spans="14:15">
      <c r="N2283" s="27"/>
      <c r="O2283" s="27"/>
    </row>
    <row r="2284" spans="14:15">
      <c r="N2284" s="27"/>
      <c r="O2284" s="27"/>
    </row>
    <row r="2285" spans="14:15">
      <c r="N2285" s="27"/>
      <c r="O2285" s="27"/>
    </row>
    <row r="2286" spans="14:15">
      <c r="N2286" s="27"/>
      <c r="O2286" s="27"/>
    </row>
    <row r="2287" spans="14:15">
      <c r="N2287" s="27"/>
      <c r="O2287" s="27"/>
    </row>
    <row r="2288" spans="14:15">
      <c r="N2288" s="27"/>
      <c r="O2288" s="27"/>
    </row>
    <row r="2289" spans="14:15">
      <c r="N2289" s="27"/>
      <c r="O2289" s="27"/>
    </row>
    <row r="2290" spans="14:15">
      <c r="N2290" s="27"/>
      <c r="O2290" s="27"/>
    </row>
    <row r="2291" spans="14:15">
      <c r="N2291" s="27"/>
      <c r="O2291" s="27"/>
    </row>
    <row r="2292" spans="14:15">
      <c r="N2292" s="27"/>
      <c r="O2292" s="27"/>
    </row>
    <row r="2293" spans="14:15">
      <c r="N2293" s="27"/>
      <c r="O2293" s="27"/>
    </row>
    <row r="2294" spans="14:15">
      <c r="N2294" s="27"/>
      <c r="O2294" s="27"/>
    </row>
    <row r="2295" spans="14:15">
      <c r="N2295" s="27"/>
      <c r="O2295" s="27"/>
    </row>
    <row r="2296" spans="14:15">
      <c r="N2296" s="27"/>
      <c r="O2296" s="27"/>
    </row>
    <row r="2297" spans="14:15">
      <c r="N2297" s="27"/>
      <c r="O2297" s="27"/>
    </row>
    <row r="2298" spans="14:15">
      <c r="N2298" s="27"/>
      <c r="O2298" s="27"/>
    </row>
    <row r="2299" spans="14:15">
      <c r="N2299" s="27"/>
      <c r="O2299" s="27"/>
    </row>
    <row r="2300" spans="14:15">
      <c r="N2300" s="27"/>
      <c r="O2300" s="27"/>
    </row>
    <row r="2301" spans="14:15">
      <c r="N2301" s="27"/>
      <c r="O2301" s="27"/>
    </row>
    <row r="2302" spans="14:15">
      <c r="N2302" s="27"/>
      <c r="O2302" s="27"/>
    </row>
    <row r="2303" spans="14:15">
      <c r="N2303" s="27"/>
      <c r="O2303" s="27"/>
    </row>
    <row r="2304" spans="14:15">
      <c r="N2304" s="27"/>
      <c r="O2304" s="27"/>
    </row>
    <row r="2305" spans="14:15">
      <c r="N2305" s="27"/>
      <c r="O2305" s="27"/>
    </row>
    <row r="2306" spans="14:15">
      <c r="N2306" s="27"/>
      <c r="O2306" s="27"/>
    </row>
    <row r="2307" spans="14:15">
      <c r="N2307" s="27"/>
      <c r="O2307" s="27"/>
    </row>
    <row r="2308" spans="14:15">
      <c r="N2308" s="27"/>
      <c r="O2308" s="27"/>
    </row>
    <row r="2309" spans="14:15">
      <c r="N2309" s="27"/>
      <c r="O2309" s="27"/>
    </row>
    <row r="2310" spans="14:15">
      <c r="N2310" s="27"/>
      <c r="O2310" s="27"/>
    </row>
    <row r="2311" spans="14:15">
      <c r="N2311" s="27"/>
      <c r="O2311" s="27"/>
    </row>
    <row r="2312" spans="14:15">
      <c r="N2312" s="27"/>
      <c r="O2312" s="27"/>
    </row>
    <row r="2313" spans="14:15">
      <c r="N2313" s="27"/>
      <c r="O2313" s="27"/>
    </row>
    <row r="2314" spans="14:15">
      <c r="N2314" s="27"/>
      <c r="O2314" s="27"/>
    </row>
    <row r="2315" spans="14:15">
      <c r="N2315" s="27"/>
      <c r="O2315" s="27"/>
    </row>
    <row r="2316" spans="14:15">
      <c r="N2316" s="27"/>
      <c r="O2316" s="27"/>
    </row>
    <row r="2317" spans="14:15">
      <c r="N2317" s="27"/>
      <c r="O2317" s="27"/>
    </row>
    <row r="2318" spans="14:15">
      <c r="N2318" s="27"/>
      <c r="O2318" s="27"/>
    </row>
    <row r="2319" spans="14:15">
      <c r="N2319" s="27"/>
      <c r="O2319" s="27"/>
    </row>
    <row r="2320" spans="14:15">
      <c r="N2320" s="27"/>
      <c r="O2320" s="27"/>
    </row>
    <row r="2321" spans="14:15">
      <c r="N2321" s="27"/>
      <c r="O2321" s="27"/>
    </row>
    <row r="2322" spans="14:15">
      <c r="N2322" s="27"/>
      <c r="O2322" s="27"/>
    </row>
    <row r="2323" spans="14:15">
      <c r="N2323" s="27"/>
      <c r="O2323" s="27"/>
    </row>
    <row r="2324" spans="14:15">
      <c r="N2324" s="27"/>
      <c r="O2324" s="27"/>
    </row>
    <row r="2325" spans="14:15">
      <c r="N2325" s="27"/>
      <c r="O2325" s="27"/>
    </row>
    <row r="2326" spans="14:15">
      <c r="N2326" s="27"/>
      <c r="O2326" s="27"/>
    </row>
    <row r="2327" spans="14:15">
      <c r="N2327" s="27"/>
      <c r="O2327" s="27"/>
    </row>
    <row r="2328" spans="14:15">
      <c r="N2328" s="27"/>
      <c r="O2328" s="27"/>
    </row>
    <row r="2329" spans="14:15">
      <c r="N2329" s="27"/>
      <c r="O2329" s="27"/>
    </row>
    <row r="2330" spans="14:15">
      <c r="N2330" s="27"/>
      <c r="O2330" s="27"/>
    </row>
    <row r="2331" spans="14:15">
      <c r="N2331" s="27"/>
      <c r="O2331" s="27"/>
    </row>
    <row r="2332" spans="14:15">
      <c r="N2332" s="27"/>
      <c r="O2332" s="27"/>
    </row>
    <row r="2333" spans="14:15">
      <c r="N2333" s="27"/>
      <c r="O2333" s="27"/>
    </row>
    <row r="2334" spans="14:15">
      <c r="N2334" s="27"/>
      <c r="O2334" s="27"/>
    </row>
    <row r="2335" spans="14:15">
      <c r="N2335" s="27"/>
      <c r="O2335" s="27"/>
    </row>
    <row r="2336" spans="14:15">
      <c r="N2336" s="27"/>
      <c r="O2336" s="27"/>
    </row>
    <row r="2337" spans="14:15">
      <c r="N2337" s="27"/>
      <c r="O2337" s="27"/>
    </row>
    <row r="2338" spans="14:15">
      <c r="N2338" s="27"/>
      <c r="O2338" s="27"/>
    </row>
    <row r="2339" spans="14:15">
      <c r="N2339" s="27"/>
      <c r="O2339" s="27"/>
    </row>
    <row r="2340" spans="14:15">
      <c r="N2340" s="27"/>
      <c r="O2340" s="27"/>
    </row>
    <row r="2341" spans="14:15">
      <c r="N2341" s="27"/>
      <c r="O2341" s="27"/>
    </row>
    <row r="2342" spans="14:15">
      <c r="N2342" s="27"/>
      <c r="O2342" s="27"/>
    </row>
    <row r="2343" spans="14:15">
      <c r="N2343" s="27"/>
      <c r="O2343" s="27"/>
    </row>
    <row r="2344" spans="14:15">
      <c r="N2344" s="27"/>
      <c r="O2344" s="27"/>
    </row>
    <row r="2345" spans="14:15">
      <c r="N2345" s="27"/>
      <c r="O2345" s="27"/>
    </row>
    <row r="2346" spans="14:15">
      <c r="N2346" s="27"/>
      <c r="O2346" s="27"/>
    </row>
    <row r="2347" spans="14:15">
      <c r="N2347" s="27"/>
      <c r="O2347" s="27"/>
    </row>
    <row r="2348" spans="14:15">
      <c r="N2348" s="27"/>
      <c r="O2348" s="27"/>
    </row>
    <row r="2349" spans="14:15">
      <c r="N2349" s="27"/>
      <c r="O2349" s="27"/>
    </row>
    <row r="2350" spans="14:15">
      <c r="N2350" s="27"/>
      <c r="O2350" s="27"/>
    </row>
    <row r="2351" spans="14:15">
      <c r="N2351" s="27"/>
      <c r="O2351" s="27"/>
    </row>
    <row r="2352" spans="14:15">
      <c r="N2352" s="27"/>
      <c r="O2352" s="27"/>
    </row>
    <row r="2353" spans="14:15">
      <c r="N2353" s="27"/>
      <c r="O2353" s="27"/>
    </row>
    <row r="2354" spans="14:15">
      <c r="N2354" s="27"/>
      <c r="O2354" s="27"/>
    </row>
    <row r="2355" spans="14:15">
      <c r="N2355" s="27"/>
      <c r="O2355" s="27"/>
    </row>
    <row r="2356" spans="14:15">
      <c r="N2356" s="27"/>
      <c r="O2356" s="27"/>
    </row>
    <row r="2357" spans="14:15">
      <c r="N2357" s="27"/>
      <c r="O2357" s="27"/>
    </row>
    <row r="2358" spans="14:15">
      <c r="N2358" s="27"/>
      <c r="O2358" s="27"/>
    </row>
    <row r="2359" spans="14:15">
      <c r="N2359" s="27"/>
      <c r="O2359" s="27"/>
    </row>
    <row r="2360" spans="14:15">
      <c r="N2360" s="27"/>
      <c r="O2360" s="27"/>
    </row>
    <row r="2361" spans="14:15">
      <c r="N2361" s="27"/>
      <c r="O2361" s="27"/>
    </row>
    <row r="2362" spans="14:15">
      <c r="N2362" s="27"/>
      <c r="O2362" s="27"/>
    </row>
    <row r="2363" spans="14:15">
      <c r="N2363" s="27"/>
      <c r="O2363" s="27"/>
    </row>
    <row r="2364" spans="14:15">
      <c r="N2364" s="27"/>
      <c r="O2364" s="27"/>
    </row>
    <row r="2365" spans="14:15">
      <c r="N2365" s="27"/>
      <c r="O2365" s="27"/>
    </row>
    <row r="2366" spans="14:15">
      <c r="N2366" s="27"/>
      <c r="O2366" s="27"/>
    </row>
    <row r="2367" spans="14:15">
      <c r="N2367" s="27"/>
      <c r="O2367" s="27"/>
    </row>
    <row r="2368" spans="14:15">
      <c r="N2368" s="27"/>
      <c r="O2368" s="27"/>
    </row>
    <row r="2369" spans="14:15">
      <c r="N2369" s="27"/>
      <c r="O2369" s="27"/>
    </row>
    <row r="2370" spans="14:15">
      <c r="N2370" s="27"/>
      <c r="O2370" s="27"/>
    </row>
    <row r="2371" spans="14:15">
      <c r="N2371" s="27"/>
      <c r="O2371" s="27"/>
    </row>
    <row r="2372" spans="14:15">
      <c r="N2372" s="27"/>
      <c r="O2372" s="27"/>
    </row>
    <row r="2373" spans="14:15">
      <c r="N2373" s="27"/>
      <c r="O2373" s="27"/>
    </row>
    <row r="2374" spans="14:15">
      <c r="N2374" s="27"/>
      <c r="O2374" s="27"/>
    </row>
    <row r="2375" spans="14:15">
      <c r="N2375" s="27"/>
      <c r="O2375" s="27"/>
    </row>
    <row r="2376" spans="14:15">
      <c r="N2376" s="27"/>
      <c r="O2376" s="27"/>
    </row>
    <row r="2377" spans="14:15">
      <c r="N2377" s="27"/>
      <c r="O2377" s="27"/>
    </row>
    <row r="2378" spans="14:15">
      <c r="N2378" s="27"/>
      <c r="O2378" s="27"/>
    </row>
    <row r="2379" spans="14:15">
      <c r="N2379" s="27"/>
      <c r="O2379" s="27"/>
    </row>
    <row r="2380" spans="14:15">
      <c r="N2380" s="27"/>
      <c r="O2380" s="27"/>
    </row>
    <row r="2381" spans="14:15">
      <c r="N2381" s="27"/>
      <c r="O2381" s="27"/>
    </row>
    <row r="2382" spans="14:15">
      <c r="N2382" s="27"/>
      <c r="O2382" s="27"/>
    </row>
    <row r="2383" spans="14:15">
      <c r="N2383" s="27"/>
      <c r="O2383" s="27"/>
    </row>
    <row r="2384" spans="14:15">
      <c r="N2384" s="27"/>
      <c r="O2384" s="27"/>
    </row>
    <row r="2385" spans="14:15">
      <c r="N2385" s="27"/>
      <c r="O2385" s="27"/>
    </row>
    <row r="2386" spans="14:15">
      <c r="N2386" s="27"/>
      <c r="O2386" s="27"/>
    </row>
    <row r="2387" spans="14:15">
      <c r="N2387" s="27"/>
      <c r="O2387" s="27"/>
    </row>
    <row r="2388" spans="14:15">
      <c r="N2388" s="27"/>
      <c r="O2388" s="27"/>
    </row>
    <row r="2389" spans="14:15">
      <c r="N2389" s="27"/>
      <c r="O2389" s="27"/>
    </row>
    <row r="2390" spans="14:15">
      <c r="N2390" s="27"/>
      <c r="O2390" s="27"/>
    </row>
    <row r="2391" spans="14:15">
      <c r="N2391" s="27"/>
      <c r="O2391" s="27"/>
    </row>
    <row r="2392" spans="14:15">
      <c r="N2392" s="27"/>
      <c r="O2392" s="27"/>
    </row>
    <row r="2393" spans="14:15">
      <c r="N2393" s="27"/>
      <c r="O2393" s="27"/>
    </row>
    <row r="2394" spans="14:15">
      <c r="N2394" s="27"/>
      <c r="O2394" s="27"/>
    </row>
    <row r="2395" spans="14:15">
      <c r="N2395" s="27"/>
      <c r="O2395" s="27"/>
    </row>
    <row r="2396" spans="14:15">
      <c r="N2396" s="27"/>
      <c r="O2396" s="27"/>
    </row>
    <row r="2397" spans="14:15">
      <c r="N2397" s="27"/>
      <c r="O2397" s="27"/>
    </row>
    <row r="2398" spans="14:15">
      <c r="N2398" s="27"/>
      <c r="O2398" s="27"/>
    </row>
    <row r="2399" spans="14:15">
      <c r="N2399" s="27"/>
      <c r="O2399" s="27"/>
    </row>
    <row r="2400" spans="14:15">
      <c r="N2400" s="27"/>
      <c r="O2400" s="27"/>
    </row>
    <row r="2401" spans="14:15">
      <c r="N2401" s="27"/>
      <c r="O2401" s="27"/>
    </row>
    <row r="2402" spans="14:15">
      <c r="N2402" s="27"/>
      <c r="O2402" s="27"/>
    </row>
    <row r="2403" spans="14:15">
      <c r="N2403" s="27"/>
      <c r="O2403" s="27"/>
    </row>
    <row r="2404" spans="14:15">
      <c r="N2404" s="27"/>
      <c r="O2404" s="27"/>
    </row>
    <row r="2405" spans="14:15">
      <c r="N2405" s="27"/>
      <c r="O2405" s="27"/>
    </row>
    <row r="2406" spans="14:15">
      <c r="N2406" s="27"/>
      <c r="O2406" s="27"/>
    </row>
    <row r="2407" spans="14:15">
      <c r="N2407" s="27"/>
      <c r="O2407" s="27"/>
    </row>
    <row r="2408" spans="14:15">
      <c r="N2408" s="27"/>
      <c r="O2408" s="27"/>
    </row>
    <row r="2409" spans="14:15">
      <c r="N2409" s="27"/>
      <c r="O2409" s="27"/>
    </row>
    <row r="2410" spans="14:15">
      <c r="N2410" s="27"/>
      <c r="O2410" s="27"/>
    </row>
    <row r="2411" spans="14:15">
      <c r="N2411" s="27"/>
      <c r="O2411" s="27"/>
    </row>
    <row r="2412" spans="14:15">
      <c r="N2412" s="27"/>
      <c r="O2412" s="27"/>
    </row>
    <row r="2413" spans="14:15">
      <c r="N2413" s="27"/>
      <c r="O2413" s="27"/>
    </row>
    <row r="2414" spans="14:15">
      <c r="N2414" s="27"/>
      <c r="O2414" s="27"/>
    </row>
    <row r="2415" spans="14:15">
      <c r="N2415" s="27"/>
      <c r="O2415" s="27"/>
    </row>
    <row r="2416" spans="14:15">
      <c r="N2416" s="27"/>
      <c r="O2416" s="27"/>
    </row>
    <row r="2417" spans="14:15">
      <c r="N2417" s="27"/>
      <c r="O2417" s="27"/>
    </row>
    <row r="2418" spans="14:15">
      <c r="N2418" s="27"/>
      <c r="O2418" s="27"/>
    </row>
    <row r="2419" spans="14:15">
      <c r="N2419" s="27"/>
      <c r="O2419" s="27"/>
    </row>
    <row r="2420" spans="14:15">
      <c r="N2420" s="27"/>
      <c r="O2420" s="27"/>
    </row>
    <row r="2421" spans="14:15">
      <c r="N2421" s="27"/>
      <c r="O2421" s="27"/>
    </row>
    <row r="2422" spans="14:15">
      <c r="N2422" s="27"/>
      <c r="O2422" s="27"/>
    </row>
    <row r="2423" spans="14:15">
      <c r="N2423" s="27"/>
      <c r="O2423" s="27"/>
    </row>
    <row r="2424" spans="14:15">
      <c r="N2424" s="27"/>
      <c r="O2424" s="27"/>
    </row>
    <row r="2425" spans="14:15">
      <c r="N2425" s="27"/>
      <c r="O2425" s="27"/>
    </row>
    <row r="2426" spans="14:15">
      <c r="N2426" s="27"/>
      <c r="O2426" s="27"/>
    </row>
    <row r="2427" spans="14:15">
      <c r="N2427" s="27"/>
      <c r="O2427" s="27"/>
    </row>
    <row r="2428" spans="14:15">
      <c r="N2428" s="27"/>
      <c r="O2428" s="27"/>
    </row>
    <row r="2429" spans="14:15">
      <c r="N2429" s="27"/>
      <c r="O2429" s="27"/>
    </row>
    <row r="2430" spans="14:15">
      <c r="N2430" s="27"/>
      <c r="O2430" s="27"/>
    </row>
    <row r="2431" spans="14:15">
      <c r="N2431" s="27"/>
      <c r="O2431" s="27"/>
    </row>
    <row r="2432" spans="14:15">
      <c r="N2432" s="27"/>
      <c r="O2432" s="27"/>
    </row>
    <row r="2433" spans="14:15">
      <c r="N2433" s="27"/>
      <c r="O2433" s="27"/>
    </row>
    <row r="2434" spans="14:15">
      <c r="N2434" s="27"/>
      <c r="O2434" s="27"/>
    </row>
    <row r="2435" spans="14:15">
      <c r="N2435" s="27"/>
      <c r="O2435" s="27"/>
    </row>
    <row r="2436" spans="14:15">
      <c r="N2436" s="27"/>
      <c r="O2436" s="27"/>
    </row>
    <row r="2437" spans="14:15">
      <c r="N2437" s="27"/>
      <c r="O2437" s="27"/>
    </row>
    <row r="2438" spans="14:15">
      <c r="N2438" s="27"/>
      <c r="O2438" s="27"/>
    </row>
    <row r="2439" spans="14:15">
      <c r="N2439" s="27"/>
      <c r="O2439" s="27"/>
    </row>
    <row r="2440" spans="14:15">
      <c r="N2440" s="27"/>
      <c r="O2440" s="27"/>
    </row>
    <row r="2441" spans="14:15">
      <c r="N2441" s="27"/>
      <c r="O2441" s="27"/>
    </row>
    <row r="2442" spans="14:15">
      <c r="N2442" s="27"/>
      <c r="O2442" s="27"/>
    </row>
    <row r="2443" spans="14:15">
      <c r="N2443" s="27"/>
      <c r="O2443" s="27"/>
    </row>
    <row r="2444" spans="14:15">
      <c r="N2444" s="27"/>
      <c r="O2444" s="27"/>
    </row>
    <row r="2445" spans="14:15">
      <c r="N2445" s="27"/>
      <c r="O2445" s="27"/>
    </row>
    <row r="2446" spans="14:15">
      <c r="N2446" s="27"/>
      <c r="O2446" s="27"/>
    </row>
    <row r="2447" spans="14:15">
      <c r="N2447" s="27"/>
      <c r="O2447" s="27"/>
    </row>
    <row r="2448" spans="14:15">
      <c r="N2448" s="27"/>
      <c r="O2448" s="27"/>
    </row>
    <row r="2449" spans="14:15">
      <c r="N2449" s="27"/>
      <c r="O2449" s="27"/>
    </row>
    <row r="2450" spans="14:15">
      <c r="N2450" s="27"/>
      <c r="O2450" s="27"/>
    </row>
    <row r="2451" spans="14:15">
      <c r="N2451" s="27"/>
      <c r="O2451" s="27"/>
    </row>
    <row r="2452" spans="14:15">
      <c r="N2452" s="27"/>
      <c r="O2452" s="27"/>
    </row>
    <row r="2453" spans="14:15">
      <c r="N2453" s="27"/>
      <c r="O2453" s="27"/>
    </row>
    <row r="2454" spans="14:15">
      <c r="N2454" s="27"/>
      <c r="O2454" s="27"/>
    </row>
    <row r="2455" spans="14:15">
      <c r="N2455" s="27"/>
      <c r="O2455" s="27"/>
    </row>
    <row r="2456" spans="14:15">
      <c r="N2456" s="27"/>
      <c r="O2456" s="27"/>
    </row>
    <row r="2457" spans="14:15">
      <c r="N2457" s="27"/>
      <c r="O2457" s="27"/>
    </row>
    <row r="2458" spans="14:15">
      <c r="N2458" s="27"/>
      <c r="O2458" s="27"/>
    </row>
    <row r="2459" spans="14:15">
      <c r="N2459" s="27"/>
      <c r="O2459" s="27"/>
    </row>
    <row r="2460" spans="14:15">
      <c r="N2460" s="27"/>
      <c r="O2460" s="27"/>
    </row>
    <row r="2461" spans="14:15">
      <c r="N2461" s="27"/>
      <c r="O2461" s="27"/>
    </row>
    <row r="2462" spans="14:15">
      <c r="N2462" s="27"/>
      <c r="O2462" s="27"/>
    </row>
    <row r="2463" spans="14:15">
      <c r="N2463" s="27"/>
      <c r="O2463" s="27"/>
    </row>
    <row r="2464" spans="14:15">
      <c r="N2464" s="27"/>
      <c r="O2464" s="27"/>
    </row>
    <row r="2465" spans="14:15">
      <c r="N2465" s="27"/>
      <c r="O2465" s="27"/>
    </row>
    <row r="2466" spans="14:15">
      <c r="N2466" s="27"/>
      <c r="O2466" s="27"/>
    </row>
    <row r="2467" spans="14:15">
      <c r="N2467" s="27"/>
      <c r="O2467" s="27"/>
    </row>
    <row r="2468" spans="14:15">
      <c r="N2468" s="27"/>
      <c r="O2468" s="27"/>
    </row>
    <row r="2469" spans="14:15">
      <c r="N2469" s="27"/>
      <c r="O2469" s="27"/>
    </row>
    <row r="2470" spans="14:15">
      <c r="N2470" s="27"/>
      <c r="O2470" s="27"/>
    </row>
    <row r="2471" spans="14:15">
      <c r="N2471" s="27"/>
      <c r="O2471" s="27"/>
    </row>
    <row r="2472" spans="14:15">
      <c r="N2472" s="27"/>
      <c r="O2472" s="27"/>
    </row>
    <row r="2473" spans="14:15">
      <c r="N2473" s="27"/>
      <c r="O2473" s="27"/>
    </row>
    <row r="2474" spans="14:15">
      <c r="N2474" s="27"/>
      <c r="O2474" s="27"/>
    </row>
    <row r="2475" spans="14:15">
      <c r="N2475" s="27"/>
      <c r="O2475" s="27"/>
    </row>
    <row r="2476" spans="14:15">
      <c r="N2476" s="27"/>
      <c r="O2476" s="27"/>
    </row>
    <row r="2477" spans="14:15">
      <c r="N2477" s="27"/>
      <c r="O2477" s="27"/>
    </row>
    <row r="2478" spans="14:15">
      <c r="N2478" s="27"/>
      <c r="O2478" s="27"/>
    </row>
    <row r="2479" spans="14:15">
      <c r="N2479" s="27"/>
      <c r="O2479" s="27"/>
    </row>
    <row r="2480" spans="14:15">
      <c r="N2480" s="27"/>
      <c r="O2480" s="27"/>
    </row>
    <row r="2481" spans="14:15">
      <c r="N2481" s="27"/>
      <c r="O2481" s="27"/>
    </row>
    <row r="2482" spans="14:15">
      <c r="N2482" s="27"/>
      <c r="O2482" s="27"/>
    </row>
    <row r="2483" spans="14:15">
      <c r="N2483" s="27"/>
      <c r="O2483" s="27"/>
    </row>
    <row r="2484" spans="14:15">
      <c r="N2484" s="27"/>
      <c r="O2484" s="27"/>
    </row>
    <row r="2485" spans="14:15">
      <c r="N2485" s="27"/>
      <c r="O2485" s="27"/>
    </row>
    <row r="2486" spans="14:15">
      <c r="N2486" s="27"/>
      <c r="O2486" s="27"/>
    </row>
    <row r="2487" spans="14:15">
      <c r="N2487" s="27"/>
      <c r="O2487" s="27"/>
    </row>
    <row r="2488" spans="14:15">
      <c r="N2488" s="27"/>
      <c r="O2488" s="27"/>
    </row>
    <row r="2489" spans="14:15">
      <c r="N2489" s="27"/>
      <c r="O2489" s="27"/>
    </row>
    <row r="2490" spans="14:15">
      <c r="N2490" s="27"/>
      <c r="O2490" s="27"/>
    </row>
    <row r="2491" spans="14:15">
      <c r="N2491" s="27"/>
      <c r="O2491" s="27"/>
    </row>
    <row r="2492" spans="14:15">
      <c r="N2492" s="27"/>
      <c r="O2492" s="27"/>
    </row>
    <row r="2493" spans="14:15">
      <c r="N2493" s="27"/>
      <c r="O2493" s="27"/>
    </row>
    <row r="2494" spans="14:15">
      <c r="N2494" s="27"/>
      <c r="O2494" s="27"/>
    </row>
    <row r="2495" spans="14:15">
      <c r="N2495" s="27"/>
      <c r="O2495" s="27"/>
    </row>
    <row r="2496" spans="14:15">
      <c r="N2496" s="27"/>
      <c r="O2496" s="27"/>
    </row>
    <row r="2497" spans="14:15">
      <c r="N2497" s="27"/>
      <c r="O2497" s="27"/>
    </row>
    <row r="2498" spans="14:15">
      <c r="N2498" s="27"/>
      <c r="O2498" s="27"/>
    </row>
    <row r="2499" spans="14:15">
      <c r="N2499" s="27"/>
      <c r="O2499" s="27"/>
    </row>
    <row r="2500" spans="14:15">
      <c r="N2500" s="27"/>
      <c r="O2500" s="27"/>
    </row>
    <row r="2501" spans="14:15">
      <c r="N2501" s="27"/>
      <c r="O2501" s="27"/>
    </row>
    <row r="2502" spans="14:15">
      <c r="N2502" s="27"/>
      <c r="O2502" s="27"/>
    </row>
    <row r="2503" spans="14:15">
      <c r="N2503" s="27"/>
      <c r="O2503" s="27"/>
    </row>
    <row r="2504" spans="14:15">
      <c r="N2504" s="27"/>
      <c r="O2504" s="27"/>
    </row>
    <row r="2505" spans="14:15">
      <c r="N2505" s="27"/>
      <c r="O2505" s="27"/>
    </row>
    <row r="2506" spans="14:15">
      <c r="N2506" s="27"/>
      <c r="O2506" s="27"/>
    </row>
    <row r="2507" spans="14:15">
      <c r="N2507" s="27"/>
      <c r="O2507" s="27"/>
    </row>
    <row r="2508" spans="14:15">
      <c r="N2508" s="27"/>
      <c r="O2508" s="27"/>
    </row>
    <row r="2509" spans="14:15">
      <c r="N2509" s="27"/>
      <c r="O2509" s="27"/>
    </row>
    <row r="2510" spans="14:15">
      <c r="N2510" s="27"/>
      <c r="O2510" s="27"/>
    </row>
    <row r="2511" spans="14:15">
      <c r="N2511" s="27"/>
      <c r="O2511" s="27"/>
    </row>
    <row r="2512" spans="14:15">
      <c r="N2512" s="27"/>
      <c r="O2512" s="27"/>
    </row>
    <row r="2513" spans="14:15">
      <c r="N2513" s="27"/>
      <c r="O2513" s="27"/>
    </row>
    <row r="2514" spans="14:15">
      <c r="N2514" s="27"/>
      <c r="O2514" s="27"/>
    </row>
    <row r="2515" spans="14:15">
      <c r="N2515" s="27"/>
      <c r="O2515" s="27"/>
    </row>
    <row r="2516" spans="14:15">
      <c r="N2516" s="27"/>
      <c r="O2516" s="27"/>
    </row>
    <row r="2517" spans="14:15">
      <c r="N2517" s="27"/>
      <c r="O2517" s="27"/>
    </row>
    <row r="2518" spans="14:15">
      <c r="N2518" s="27"/>
      <c r="O2518" s="27"/>
    </row>
    <row r="2519" spans="14:15">
      <c r="N2519" s="27"/>
      <c r="O2519" s="27"/>
    </row>
    <row r="2520" spans="14:15">
      <c r="N2520" s="27"/>
      <c r="O2520" s="27"/>
    </row>
    <row r="2521" spans="14:15">
      <c r="N2521" s="27"/>
      <c r="O2521" s="27"/>
    </row>
    <row r="2522" spans="14:15">
      <c r="N2522" s="27"/>
      <c r="O2522" s="27"/>
    </row>
    <row r="2523" spans="14:15">
      <c r="N2523" s="27"/>
      <c r="O2523" s="27"/>
    </row>
    <row r="2524" spans="14:15">
      <c r="N2524" s="27"/>
      <c r="O2524" s="27"/>
    </row>
    <row r="2525" spans="14:15">
      <c r="N2525" s="27"/>
      <c r="O2525" s="27"/>
    </row>
    <row r="2526" spans="14:15">
      <c r="N2526" s="27"/>
      <c r="O2526" s="27"/>
    </row>
    <row r="2527" spans="14:15">
      <c r="N2527" s="27"/>
      <c r="O2527" s="27"/>
    </row>
    <row r="2528" spans="14:15">
      <c r="N2528" s="27"/>
      <c r="O2528" s="27"/>
    </row>
    <row r="2529" spans="14:15">
      <c r="N2529" s="27"/>
      <c r="O2529" s="27"/>
    </row>
    <row r="2530" spans="14:15">
      <c r="N2530" s="27"/>
      <c r="O2530" s="27"/>
    </row>
    <row r="2531" spans="14:15">
      <c r="N2531" s="27"/>
      <c r="O2531" s="27"/>
    </row>
    <row r="2532" spans="14:15">
      <c r="N2532" s="27"/>
      <c r="O2532" s="27"/>
    </row>
    <row r="2533" spans="14:15">
      <c r="N2533" s="27"/>
      <c r="O2533" s="27"/>
    </row>
    <row r="2534" spans="14:15">
      <c r="N2534" s="27"/>
      <c r="O2534" s="27"/>
    </row>
    <row r="2535" spans="14:15">
      <c r="N2535" s="27"/>
      <c r="O2535" s="27"/>
    </row>
    <row r="2536" spans="14:15">
      <c r="N2536" s="27"/>
      <c r="O2536" s="27"/>
    </row>
    <row r="2537" spans="14:15">
      <c r="N2537" s="27"/>
      <c r="O2537" s="27"/>
    </row>
  </sheetData>
  <sheetProtection algorithmName="SHA-512" hashValue="Rhq7divCrRwMPy7yNoIu5maJszUF/HP5R1h3chKpjA6uf8nuaH0zRArQEWcXGPKtu10zm9SHyZUzsO6PnYZsCg==" saltValue="8LC56F/gv8JTTuj+87cmzw==" spinCount="100000" sheet="1" objects="1" scenarios="1" formatCells="0" formatColumns="0" formatRows="0" sort="0" autoFilter="0"/>
  <autoFilter ref="S1:U104" xr:uid="{00000000-0009-0000-0000-000003000000}">
    <sortState xmlns:xlrd2="http://schemas.microsoft.com/office/spreadsheetml/2017/richdata2" ref="S2:U115">
      <sortCondition ref="S1:S104"/>
    </sortState>
  </autoFilter>
  <sortState xmlns:xlrd2="http://schemas.microsoft.com/office/spreadsheetml/2017/richdata2" ref="P2:Q23">
    <sortCondition ref="P2:P23"/>
  </sortState>
  <conditionalFormatting sqref="N1:O1048576">
    <cfRule type="duplicateValues" dxfId="3" priority="3"/>
  </conditionalFormatting>
  <conditionalFormatting sqref="P1:P22">
    <cfRule type="duplicateValues" dxfId="2" priority="4"/>
  </conditionalFormatting>
  <conditionalFormatting sqref="S112:S114">
    <cfRule type="duplicateValues" dxfId="1" priority="1"/>
  </conditionalFormatting>
  <conditionalFormatting sqref="S129:S1048576 S46:S111 S26:S43 S1:S2 S4:S24 S115:S127">
    <cfRule type="duplicateValues" dxfId="0" priority="76"/>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mittal xmlns="c870a44b-d136-4c84-b14c-4005f568b8ea" xsi:nil="true"/>
    <Category xmlns="c870a44b-d136-4c84-b14c-4005f568b8ea">Payroll</Category>
    <Web_x002d_Server xmlns="c870a44b-d136-4c84-b14c-4005f568b8ea">doaweb</Web_x002d_Server>
    <Web_x002d_Source_x002d_Folder xmlns="c870a44b-d136-4c84-b14c-4005f568b8ea">forms</Web_x002d_Source_x002d_Folder>
    <Document_x002d_Type xmlns="c870a44b-d136-4c84-b14c-4005f568b8ea">Form</Document_x002d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227C3DCDE23748BEEA625DCBB86246" ma:contentTypeVersion="9" ma:contentTypeDescription="Create a new document." ma:contentTypeScope="" ma:versionID="31d2ac6cb74a073d391b056e44a44bb4">
  <xsd:schema xmlns:xsd="http://www.w3.org/2001/XMLSchema" xmlns:xs="http://www.w3.org/2001/XMLSchema" xmlns:p="http://schemas.microsoft.com/office/2006/metadata/properties" xmlns:ns2="c870a44b-d136-4c84-b14c-4005f568b8ea" targetNamespace="http://schemas.microsoft.com/office/2006/metadata/properties" ma:root="true" ma:fieldsID="adfafa50bbcc42365d978b35e5aa3a22" ns2:_="">
    <xsd:import namespace="c870a44b-d136-4c84-b14c-4005f568b8ea"/>
    <xsd:element name="properties">
      <xsd:complexType>
        <xsd:sequence>
          <xsd:element name="documentManagement">
            <xsd:complexType>
              <xsd:all>
                <xsd:element ref="ns2:MediaServiceMetadata" minOccurs="0"/>
                <xsd:element ref="ns2:MediaServiceFastMetadata" minOccurs="0"/>
                <xsd:element ref="ns2:Category"/>
                <xsd:element ref="ns2:Document_x002d_Type" minOccurs="0"/>
                <xsd:element ref="ns2:Transmittal" minOccurs="0"/>
                <xsd:element ref="ns2:Web_x002d_Server"/>
                <xsd:element ref="ns2:Web_x002d_Source_x002d_Folder"/>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0a44b-d136-4c84-b14c-4005f568b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ma:displayName="Category" ma:default="Not Applicable" ma:format="Dropdown" ma:internalName="Category">
      <xsd:simpleType>
        <xsd:restriction base="dms:Choice">
          <xsd:enumeration value="Not Applicable"/>
          <xsd:enumeration value="Accounting"/>
          <xsd:enumeration value="ALDER"/>
          <xsd:enumeration value="Charge Cards"/>
          <xsd:enumeration value="Electronic Payments"/>
          <xsd:enumeration value="Enterprise Applications"/>
          <xsd:enumeration value="Internal Controls"/>
          <xsd:enumeration value="IRIS"/>
          <xsd:enumeration value="Moving"/>
          <xsd:enumeration value="Payroll"/>
          <xsd:enumeration value="Personnel"/>
          <xsd:enumeration value="Procurement"/>
          <xsd:enumeration value="Publications"/>
          <xsd:enumeration value="Systems Security"/>
          <xsd:enumeration value="Taxes"/>
          <xsd:enumeration value="Travel"/>
          <xsd:enumeration value="Vendors"/>
        </xsd:restriction>
      </xsd:simpleType>
    </xsd:element>
    <xsd:element name="Document_x002d_Type" ma:index="11" nillable="true" ma:displayName="Document-Type" ma:format="RadioButtons" ma:internalName="Document_x002d_Type">
      <xsd:simpleType>
        <xsd:restriction base="dms:Choice">
          <xsd:enumeration value="Alaska Admin Manual"/>
          <xsd:enumeration value="Calendar"/>
          <xsd:enumeration value="Form"/>
          <xsd:enumeration value="Reference"/>
          <xsd:enumeration value="Other"/>
          <xsd:enumeration value="OBSOLETE - removed from DOF website"/>
        </xsd:restriction>
      </xsd:simpleType>
    </xsd:element>
    <xsd:element name="Transmittal" ma:index="12" nillable="true" ma:displayName="Transmittal" ma:decimals="0" ma:description="Latest transmittal that updates section." ma:internalName="Transmittal">
      <xsd:simpleType>
        <xsd:restriction base="dms:Number"/>
      </xsd:simpleType>
    </xsd:element>
    <xsd:element name="Web_x002d_Server" ma:index="13" ma:displayName="Web-Server" ma:default="doaweb" ma:format="RadioButtons" ma:internalName="Web_x002d_Server">
      <xsd:simpleType>
        <xsd:restriction base="dms:Choice">
          <xsd:enumeration value="doaweb"/>
          <xsd:enumeration value="intranet/auth"/>
          <xsd:enumeration value="N/A"/>
        </xsd:restriction>
      </xsd:simpleType>
    </xsd:element>
    <xsd:element name="Web_x002d_Source_x002d_Folder" ma:index="14" ma:displayName="Web-Source-Folder" ma:description="Web Source Folder (from URL)" ma:format="Dropdown" ma:internalName="Web_x002d_Source_x002d_Folder">
      <xsd:simpleType>
        <xsd:restriction base="dms:Choice">
          <xsd:enumeration value="N/A-Intranet"/>
          <xsd:enumeration value="acct"/>
          <xsd:enumeration value="alder"/>
          <xsd:enumeration value="charge_cards"/>
          <xsd:enumeration value="controls"/>
          <xsd:enumeration value="css"/>
          <xsd:enumeration value="epay"/>
          <xsd:enumeration value="forms"/>
          <xsd:enumeration value="help"/>
          <xsd:enumeration value="images"/>
          <xsd:enumeration value="iris"/>
          <xsd:enumeration value="manuals"/>
          <xsd:enumeration value="manuals &gt; aam"/>
          <xsd:enumeration value="moving"/>
          <xsd:enumeration value="payroll"/>
          <xsd:enumeration value="payroll &gt; sal_sched"/>
          <xsd:enumeration value="reports"/>
          <xsd:enumeration value="scripts"/>
          <xsd:enumeration value="security"/>
          <xsd:enumeration value="ssa"/>
          <xsd:enumeration value="training"/>
          <xsd:enumeration value="travel"/>
          <xsd:enumeration value="updates"/>
          <xsd:enumeration value="OBSOLETE"/>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B66777-33BB-408E-B1B3-8898F66D0F37}">
  <ds:schemaRefs>
    <ds:schemaRef ds:uri="http://schemas.openxmlformats.org/package/2006/metadata/core-properties"/>
    <ds:schemaRef ds:uri="http://purl.org/dc/dcmitype/"/>
    <ds:schemaRef ds:uri="http://purl.org/dc/elements/1.1/"/>
    <ds:schemaRef ds:uri="http://www.w3.org/XML/1998/namespace"/>
    <ds:schemaRef ds:uri="http://purl.org/dc/terms/"/>
    <ds:schemaRef ds:uri="http://schemas.microsoft.com/office/2006/documentManagement/types"/>
    <ds:schemaRef ds:uri="c870a44b-d136-4c84-b14c-4005f568b8ea"/>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72F272F-6393-48AE-848F-2AB33FE4E1EB}">
  <ds:schemaRefs>
    <ds:schemaRef ds:uri="http://schemas.microsoft.com/sharepoint/v3/contenttype/forms"/>
  </ds:schemaRefs>
</ds:datastoreItem>
</file>

<file path=customXml/itemProps3.xml><?xml version="1.0" encoding="utf-8"?>
<ds:datastoreItem xmlns:ds="http://schemas.openxmlformats.org/officeDocument/2006/customXml" ds:itemID="{54625587-8AEC-479F-86F0-62631B48F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0a44b-d136-4c84-b14c-4005f568b8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20</vt:i4>
      </vt:variant>
    </vt:vector>
  </HeadingPairs>
  <TitlesOfParts>
    <vt:vector size="25" baseType="lpstr">
      <vt:lpstr>Timesheet Details</vt:lpstr>
      <vt:lpstr>OT EXEMPT ONLY</vt:lpstr>
      <vt:lpstr>OT EXEMPT LDP Acct list</vt:lpstr>
      <vt:lpstr>Updated Features List</vt:lpstr>
      <vt:lpstr>Lookup</vt:lpstr>
      <vt:lpstr>allholidays</vt:lpstr>
      <vt:lpstr>BU</vt:lpstr>
      <vt:lpstr>CLASS</vt:lpstr>
      <vt:lpstr>DEPT</vt:lpstr>
      <vt:lpstr>DEPT_CODE</vt:lpstr>
      <vt:lpstr>DEPT_SEL</vt:lpstr>
      <vt:lpstr>PAYC</vt:lpstr>
      <vt:lpstr>PAYCDESC</vt:lpstr>
      <vt:lpstr>PP_BEGIN</vt:lpstr>
      <vt:lpstr>PP_END</vt:lpstr>
      <vt:lpstr>PP_Start</vt:lpstr>
      <vt:lpstr>PPB</vt:lpstr>
      <vt:lpstr>PPBEG</vt:lpstr>
      <vt:lpstr>'OT EXEMPT ONLY'!Print_Area</vt:lpstr>
      <vt:lpstr>'Timesheet Details'!Print_Area</vt:lpstr>
      <vt:lpstr>SBTL</vt:lpstr>
      <vt:lpstr>soaholidays</vt:lpstr>
      <vt:lpstr>Status</vt:lpstr>
      <vt:lpstr>Year</vt:lpstr>
      <vt:lpstr>YN</vt:lpstr>
    </vt:vector>
  </TitlesOfParts>
  <Manager/>
  <Company>Department of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Timesheet and Attendance Report</dc:title>
  <dc:subject/>
  <dc:creator>amanda.thomas@alaska.gov</dc:creator>
  <cp:keywords/>
  <dc:description/>
  <cp:lastModifiedBy>Thomas, Amanda S W (DOA)</cp:lastModifiedBy>
  <cp:revision/>
  <cp:lastPrinted>2025-01-31T17:56:17Z</cp:lastPrinted>
  <dcterms:created xsi:type="dcterms:W3CDTF">2007-07-27T20:25:11Z</dcterms:created>
  <dcterms:modified xsi:type="dcterms:W3CDTF">2025-01-31T20:13:47Z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0x01010039227C3DCDE23748BEEA625DCBB86246</vt:lpwstr>
  </property>
</Properties>
</file>