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Users\awthomas\Documents\Website Files\DOAWEB\trunk\doaweb\forms\resource\"/>
    </mc:Choice>
  </mc:AlternateContent>
  <xr:revisionPtr revIDLastSave="0" documentId="8_{7C5458C0-46CF-4F24-9A7B-27519CDF1566}" xr6:coauthVersionLast="34" xr6:coauthVersionMax="34" xr10:uidLastSave="{00000000-0000-0000-0000-000000000000}"/>
  <bookViews>
    <workbookView xWindow="600" yWindow="330" windowWidth="15795" windowHeight="9480" activeTab="1" xr2:uid="{00000000-000D-0000-FFFF-FFFF00000000}"/>
  </bookViews>
  <sheets>
    <sheet name="Instructions" sheetId="3" r:id="rId1"/>
    <sheet name="CY OP Wksht" sheetId="1" r:id="rId2"/>
  </sheets>
  <definedNames>
    <definedName name="_xlnm.Print_Area" localSheetId="1">'CY OP Wksht'!$A$1:$J$45</definedName>
    <definedName name="_xlnm.Print_Area" localSheetId="0">Instructions!$A$1:$L$28</definedName>
  </definedNames>
  <calcPr calcId="179021"/>
  <fileRecoveryPr autoRecover="0"/>
</workbook>
</file>

<file path=xl/calcChain.xml><?xml version="1.0" encoding="utf-8"?>
<calcChain xmlns="http://schemas.openxmlformats.org/spreadsheetml/2006/main">
  <c r="F32" i="1" l="1"/>
  <c r="A36" i="1" l="1"/>
  <c r="E36" i="1"/>
  <c r="A35" i="1" l="1"/>
  <c r="A34" i="1"/>
  <c r="F35" i="1"/>
  <c r="F34" i="1"/>
  <c r="G17" i="1"/>
  <c r="F30" i="1" l="1"/>
  <c r="A30" i="1"/>
  <c r="J26" i="1" l="1"/>
  <c r="B29" i="1"/>
  <c r="B30" i="1" l="1"/>
  <c r="A28" i="1"/>
  <c r="A33" i="1"/>
  <c r="B33" i="1" s="1"/>
  <c r="A32" i="1"/>
  <c r="B32" i="1" s="1"/>
  <c r="K13" i="1"/>
  <c r="F31" i="1" s="1"/>
  <c r="F33" i="1"/>
  <c r="F14" i="1"/>
  <c r="G15" i="1"/>
  <c r="E35" i="1" l="1"/>
  <c r="E34" i="1"/>
  <c r="D34" i="1"/>
  <c r="D35" i="1"/>
  <c r="F17" i="1"/>
  <c r="D31" i="1"/>
  <c r="A31" i="1"/>
  <c r="B31" i="1" s="1"/>
  <c r="E32" i="1"/>
  <c r="D32" i="1"/>
  <c r="D26" i="1"/>
  <c r="E30" i="1"/>
  <c r="D30" i="1"/>
  <c r="E27" i="1"/>
  <c r="F16" i="1"/>
  <c r="E29" i="1"/>
  <c r="F15" i="1"/>
  <c r="D28" i="1" s="1"/>
  <c r="E28" i="1" s="1"/>
  <c r="F18" i="1" l="1"/>
  <c r="E31" i="1"/>
  <c r="D33" i="1"/>
  <c r="D29" i="1"/>
  <c r="D27" i="1"/>
  <c r="D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Baines</author>
  </authors>
  <commentList>
    <comment ref="F7" authorId="0" shapeId="0" xr:uid="{00000000-0006-0000-0100-000001000000}">
      <text>
        <r>
          <rPr>
            <b/>
            <sz val="8"/>
            <color indexed="81"/>
            <rFont val="Tahoma"/>
            <family val="2"/>
          </rPr>
          <t>Go to DEDM-Employee Tax Parameter-FICA Class A or M Eligible-X or S - Not Eligible</t>
        </r>
      </text>
    </comment>
    <comment ref="I7" authorId="0" shapeId="0" xr:uid="{00000000-0006-0000-0100-000002000000}">
      <text>
        <r>
          <rPr>
            <b/>
            <sz val="8"/>
            <color indexed="81"/>
            <rFont val="Tahoma"/>
            <family val="2"/>
          </rPr>
          <t>Enter Occ code from DEDM-Misc Deductions-PENS Deduction Type at time of overpayment</t>
        </r>
      </text>
    </comment>
    <comment ref="G12" authorId="0" shapeId="0" xr:uid="{00000000-0006-0000-0100-000003000000}">
      <text>
        <r>
          <rPr>
            <b/>
            <sz val="8"/>
            <color indexed="81"/>
            <rFont val="Tahoma"/>
            <family val="2"/>
          </rPr>
          <t>If employee is terminated, verify SBS and Retirement accounts are still available and put on hold.</t>
        </r>
      </text>
    </comment>
    <comment ref="H16" authorId="0" shapeId="0" xr:uid="{00000000-0006-0000-0100-000004000000}">
      <text>
        <r>
          <rPr>
            <b/>
            <sz val="8"/>
            <color indexed="81"/>
            <rFont val="Tahoma"/>
            <family val="2"/>
          </rPr>
          <t>If SBS is maxed out in year of OP, complete SBS calculation worksheet to determine if SBS is applicable.</t>
        </r>
      </text>
    </comment>
  </commentList>
</comments>
</file>

<file path=xl/sharedStrings.xml><?xml version="1.0" encoding="utf-8"?>
<sst xmlns="http://schemas.openxmlformats.org/spreadsheetml/2006/main" count="98" uniqueCount="76">
  <si>
    <t>Employee Information:</t>
  </si>
  <si>
    <t>Net Overpayment Calculation:</t>
  </si>
  <si>
    <t>Overpaid Gross Wages</t>
  </si>
  <si>
    <t>less:  Employee Retirement Contribution</t>
  </si>
  <si>
    <t>less:  Employee SBS Contribution</t>
  </si>
  <si>
    <t>Total Net Overpayment Due from Employee</t>
  </si>
  <si>
    <t>Amount</t>
  </si>
  <si>
    <t>Base</t>
  </si>
  <si>
    <t>Code</t>
  </si>
  <si>
    <t>Name:</t>
  </si>
  <si>
    <t>Department:</t>
  </si>
  <si>
    <t>Year Overpaid:</t>
  </si>
  <si>
    <t>Comments:</t>
  </si>
  <si>
    <t>Calculation</t>
  </si>
  <si>
    <t>Worksheet Entry</t>
  </si>
  <si>
    <t>Separated employees</t>
  </si>
  <si>
    <t>Shaded section at bottom of form is for DOF use only!</t>
  </si>
  <si>
    <t>DOF Notification</t>
  </si>
  <si>
    <t>Occup Code:</t>
  </si>
  <si>
    <t>SBS available?</t>
  </si>
  <si>
    <t>Retirement available?</t>
  </si>
  <si>
    <t xml:space="preserve">     Yes</t>
  </si>
  <si>
    <t xml:space="preserve">  No</t>
  </si>
  <si>
    <t>Verify SBS &amp; Retirement accounts w/R&amp;B for terms</t>
  </si>
  <si>
    <t>Term Date:</t>
  </si>
  <si>
    <t>Enter employee information at the top of form.  Enter termination date if separated.</t>
  </si>
  <si>
    <t>GROSS TO NET
SALARY OVERPAYMENT WORKSHEET</t>
  </si>
  <si>
    <t>Retirement Plan (check one):</t>
  </si>
  <si>
    <t>Medicare Eligible?</t>
  </si>
  <si>
    <t>Prepared by:</t>
  </si>
  <si>
    <t>Contact #</t>
  </si>
  <si>
    <t>Date R&amp;B contacted:</t>
  </si>
  <si>
    <t>SBS and Retirement will be automatically calculated based on the Occup code and Retirement Plan entered on the worksheet.</t>
  </si>
  <si>
    <t xml:space="preserve">Include any comments on worksheet such as cashin (no PERS), etc.  </t>
  </si>
  <si>
    <t>Enter the total gross overpayment calculated into Overpaid Gross Wages field.</t>
  </si>
  <si>
    <t>Immediately email the gross to net worksheet along with the audit worksheet to the DOF Overpayment desk.</t>
  </si>
  <si>
    <t>Employee ID:</t>
  </si>
  <si>
    <t xml:space="preserve"> </t>
  </si>
  <si>
    <t>D500</t>
  </si>
  <si>
    <t>D800R</t>
  </si>
  <si>
    <t>D060</t>
  </si>
  <si>
    <t>SBS max verified? (EE Ded Summary)</t>
  </si>
  <si>
    <t>Check DEDM/EE Deduction Summary D500 code to determine if employee has maxed out on SBS during the year. If maxed out, complete Overpayment SBS calculation worksheet to determine if SBS is applicable. If SBS is not applicable, enter 0 in SBS % and make a note in the comment section. Check the box on worksheet to indicate SBS max was verified.</t>
  </si>
  <si>
    <t>Fund</t>
  </si>
  <si>
    <t>Dept</t>
  </si>
  <si>
    <t>Unit</t>
  </si>
  <si>
    <t>Object</t>
  </si>
  <si>
    <t>***DOF USE ONLY                                                -                                                      DOF USE ONLY***</t>
  </si>
  <si>
    <t>"P"</t>
  </si>
  <si>
    <t>Sub-Object</t>
  </si>
  <si>
    <t xml:space="preserve">  Reporting</t>
  </si>
  <si>
    <t>Appr-Unit</t>
  </si>
  <si>
    <t>Location</t>
  </si>
  <si>
    <t>Sub-Location</t>
  </si>
  <si>
    <t>**</t>
  </si>
  <si>
    <t>DOF will process IRIS HRM transactions to record the overpayment.</t>
  </si>
  <si>
    <t>less:  CY Collected Gross Overpayment</t>
  </si>
  <si>
    <t>Remaining Overpaid Gross Wages
(= to Payment amount in OTPAY document)</t>
  </si>
  <si>
    <t>less:  Employee Medicare Contribution</t>
  </si>
  <si>
    <t>Personal check repayment amount</t>
  </si>
  <si>
    <t>CURRENT CALENDAR YEAR
INACTIVE OR SEPARATED EMPLOYEE</t>
  </si>
  <si>
    <t xml:space="preserve"> - -</t>
  </si>
  <si>
    <t xml:space="preserve">       PAID MED-FED</t>
  </si>
  <si>
    <t xml:space="preserve">   SBS ok</t>
  </si>
  <si>
    <t>Enter any gross amount collected in the current year as a negative (-) amount.</t>
  </si>
  <si>
    <t>119 (or other) Set Up</t>
  </si>
  <si>
    <t>A net amount is for personal check repayment only.</t>
  </si>
  <si>
    <t>If the employee pays by personal check, delete  the OTPAY 119 Pending Pay document and notify DOF.</t>
  </si>
  <si>
    <t>If the employee returns to work in the current year and has not yet paid, delete the OTPAY 119 set up and complete an OPAY document  using 119 code that will take with the employee's first warrant under PAYM-Pending Payment/Create Overload Payment Generator.  Complete all * Fields. Notify DOF the overpayment has been collected as gross.</t>
  </si>
  <si>
    <t>Conversion to Prior Year</t>
  </si>
  <si>
    <t>If the employee has not paid back the CY overpayment by calendar year end, recalculate the overpayment on a Prior Calendar Year overpayment worksheet and follow the procedures for a prior year overpayment.</t>
  </si>
  <si>
    <r>
      <rPr>
        <u/>
        <sz val="10"/>
        <rFont val="Arial"/>
        <family val="2"/>
      </rPr>
      <t>CURRENT</t>
    </r>
    <r>
      <rPr>
        <sz val="10"/>
        <rFont val="Arial"/>
        <family val="2"/>
      </rPr>
      <t xml:space="preserve"> YEAR OVERPAYMENT WORKSHEET</t>
    </r>
  </si>
  <si>
    <t>Calculate the gross overpayment; evaluate all warrants paid prior to calendar year end.  PP01 is the first warrant of a new year, since they are paid in the new year. Caution should be taken to not include them in the Prior years' calculation. (12/31/xx is normally PP01, therefore, is a new year)</t>
  </si>
  <si>
    <t xml:space="preserve">Overpayments for separated employees must be taken care of immediately.  Their SBS and Retirement account funds must be available to reduce the overpayment. Payroll Services Section (PS) /Human Resources (HR) should contact Retirement &amp; Benefits (R&amp;B) before notice is given to the employee. If SBS and/or Retirement accounts have been paid out to the employee, do not reduce the overpayment by these amounts. Enter 0 in the Retirement and/or SBS % on the worksheet. Check appropriate box on the worksheet whether Retirement and SBS is available.  Include the date R&amp;B was notified. </t>
  </si>
  <si>
    <t>Create an OTPAY document (PAYM-Pending Payment) One-Time Payment for Separated/Inactive EE's -Use 119 OVERPAY RECOVERY the gross overpayment amount from the worksheet in the Payment Amount field. Be sure to use 119 only for PERS eligible pay.  All other type of recovery should be under the pay/type originally paid under .  Do not use net amount for an 119 set up.</t>
  </si>
  <si>
    <t>OTPAY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</si>
</sst>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0000"/>
    <numFmt numFmtId="165" formatCode="00000000"/>
  </numFmts>
  <fonts count="15" x14ac:knownFonts="1">
    <font>
      <sz val="10"/>
      <name val="Arial"/>
    </font>
    <font>
      <sz val="10"/>
      <name val="Arial"/>
      <family val="2"/>
    </font>
    <font>
      <b/>
      <sz val="10"/>
      <name val="Arial"/>
      <family val="2"/>
    </font>
    <font>
      <u/>
      <sz val="10"/>
      <name val="Arial"/>
      <family val="2"/>
    </font>
    <font>
      <b/>
      <sz val="8"/>
      <color indexed="81"/>
      <name val="Tahoma"/>
      <family val="2"/>
    </font>
    <font>
      <sz val="10"/>
      <color rgb="FFFF0000"/>
      <name val="Arial"/>
      <family val="2"/>
    </font>
    <font>
      <b/>
      <sz val="10"/>
      <color rgb="FFFF0000"/>
      <name val="Arial"/>
      <family val="2"/>
    </font>
    <font>
      <sz val="8"/>
      <color rgb="FF000000"/>
      <name val="Tahoma"/>
      <family val="2"/>
    </font>
    <font>
      <b/>
      <sz val="11"/>
      <color rgb="FFFF0000"/>
      <name val="Arial"/>
      <family val="2"/>
    </font>
    <font>
      <b/>
      <sz val="10"/>
      <name val="Arial"/>
      <family val="2"/>
    </font>
    <font>
      <sz val="10"/>
      <name val="Arial"/>
      <family val="2"/>
    </font>
    <font>
      <b/>
      <sz val="11"/>
      <name val="Arial"/>
      <family val="2"/>
    </font>
    <font>
      <sz val="10"/>
      <color rgb="FFFF0000"/>
      <name val="Arial"/>
      <family val="2"/>
    </font>
    <font>
      <b/>
      <sz val="16"/>
      <color theme="0"/>
      <name val="Arial"/>
      <family val="2"/>
    </font>
    <font>
      <b/>
      <sz val="9"/>
      <name val="Arial"/>
      <family val="2"/>
    </font>
  </fonts>
  <fills count="8">
    <fill>
      <patternFill patternType="none"/>
    </fill>
    <fill>
      <patternFill patternType="gray125"/>
    </fill>
    <fill>
      <patternFill patternType="solid">
        <fgColor indexed="9"/>
        <bgColor indexed="64"/>
      </patternFill>
    </fill>
    <fill>
      <patternFill patternType="solid">
        <fgColor rgb="FFEDF6F9"/>
        <bgColor indexed="64"/>
      </patternFill>
    </fill>
    <fill>
      <patternFill patternType="solid">
        <fgColor rgb="FFF3FFFF"/>
        <bgColor indexed="64"/>
      </patternFill>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s>
  <borders count="35">
    <border>
      <left/>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diagonal/>
    </border>
    <border>
      <left style="medium">
        <color indexed="64"/>
      </left>
      <right/>
      <top/>
      <bottom style="double">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164">
    <xf numFmtId="0" fontId="0" fillId="0" borderId="0" xfId="0"/>
    <xf numFmtId="0" fontId="0" fillId="0" borderId="0" xfId="0" applyProtection="1">
      <protection locked="0"/>
    </xf>
    <xf numFmtId="0" fontId="2" fillId="2" borderId="1" xfId="0" applyFont="1" applyFill="1" applyBorder="1" applyAlignment="1" applyProtection="1">
      <alignment horizontal="center" vertical="center"/>
      <protection locked="0"/>
    </xf>
    <xf numFmtId="0" fontId="0" fillId="0" borderId="0" xfId="0" applyFill="1" applyProtection="1">
      <protection locked="0"/>
    </xf>
    <xf numFmtId="44" fontId="0" fillId="2" borderId="2" xfId="1" applyFont="1" applyFill="1" applyBorder="1" applyProtection="1">
      <protection locked="0"/>
    </xf>
    <xf numFmtId="44" fontId="0" fillId="2" borderId="3" xfId="1" applyFont="1" applyFill="1" applyBorder="1" applyProtection="1">
      <protection locked="0"/>
    </xf>
    <xf numFmtId="0" fontId="0" fillId="0" borderId="0" xfId="0" applyProtection="1"/>
    <xf numFmtId="0" fontId="2" fillId="2" borderId="8" xfId="0" applyFont="1"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10" xfId="0" applyFill="1" applyBorder="1" applyAlignment="1" applyProtection="1">
      <alignment horizontal="left" vertical="center"/>
    </xf>
    <xf numFmtId="0" fontId="0" fillId="2" borderId="0" xfId="0" applyFill="1" applyBorder="1" applyAlignment="1" applyProtection="1">
      <alignment horizontal="left" vertical="center"/>
    </xf>
    <xf numFmtId="0" fontId="2" fillId="2" borderId="0" xfId="0" applyFont="1" applyFill="1" applyBorder="1" applyAlignment="1" applyProtection="1">
      <alignment horizontal="left" vertical="center"/>
    </xf>
    <xf numFmtId="0" fontId="0" fillId="2" borderId="0" xfId="0" applyFill="1" applyBorder="1" applyAlignment="1" applyProtection="1">
      <alignment horizontal="right" vertical="center"/>
    </xf>
    <xf numFmtId="0" fontId="2"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Border="1" applyProtection="1"/>
    <xf numFmtId="0" fontId="0" fillId="0" borderId="0" xfId="0" applyFill="1" applyBorder="1" applyProtection="1"/>
    <xf numFmtId="0" fontId="2" fillId="4" borderId="21" xfId="0" applyFont="1" applyFill="1" applyBorder="1" applyAlignment="1" applyProtection="1">
      <alignment horizontal="center"/>
    </xf>
    <xf numFmtId="0" fontId="2" fillId="4" borderId="12" xfId="0" applyFont="1" applyFill="1" applyBorder="1" applyAlignment="1" applyProtection="1">
      <alignment horizontal="center"/>
    </xf>
    <xf numFmtId="0" fontId="2" fillId="4" borderId="3" xfId="0" applyFont="1" applyFill="1" applyBorder="1" applyAlignment="1" applyProtection="1">
      <alignment horizontal="center"/>
    </xf>
    <xf numFmtId="0" fontId="2" fillId="4" borderId="0" xfId="0" applyFont="1" applyFill="1" applyBorder="1" applyAlignment="1" applyProtection="1">
      <alignment horizontal="center"/>
    </xf>
    <xf numFmtId="0" fontId="2" fillId="4" borderId="3" xfId="0" applyFont="1" applyFill="1" applyBorder="1" applyAlignment="1" applyProtection="1">
      <alignment horizontal="center" vertical="center"/>
    </xf>
    <xf numFmtId="0" fontId="2" fillId="4" borderId="30" xfId="0" applyFont="1" applyFill="1" applyBorder="1" applyAlignment="1" applyProtection="1">
      <alignment horizontal="center" vertical="center" wrapText="1"/>
    </xf>
    <xf numFmtId="165" fontId="0" fillId="4" borderId="0" xfId="0" applyNumberFormat="1" applyFill="1" applyBorder="1" applyAlignment="1" applyProtection="1">
      <alignment horizontal="center"/>
    </xf>
    <xf numFmtId="0" fontId="8" fillId="4" borderId="30" xfId="0" applyFont="1" applyFill="1" applyBorder="1" applyProtection="1"/>
    <xf numFmtId="0" fontId="0" fillId="4" borderId="0" xfId="0" applyFill="1" applyBorder="1" applyProtection="1"/>
    <xf numFmtId="0" fontId="0" fillId="4" borderId="11" xfId="0" applyFill="1" applyBorder="1" applyProtection="1"/>
    <xf numFmtId="10" fontId="0" fillId="4" borderId="0" xfId="0" applyNumberFormat="1" applyFill="1" applyBorder="1" applyAlignment="1" applyProtection="1">
      <alignment horizontal="center"/>
    </xf>
    <xf numFmtId="10" fontId="0" fillId="4" borderId="13" xfId="0" applyNumberFormat="1" applyFill="1" applyBorder="1" applyAlignment="1" applyProtection="1">
      <alignment horizontal="center"/>
    </xf>
    <xf numFmtId="0" fontId="1" fillId="4" borderId="0" xfId="0" applyFont="1" applyFill="1" applyBorder="1" applyProtection="1"/>
    <xf numFmtId="0" fontId="0" fillId="4" borderId="11" xfId="0" applyFill="1" applyBorder="1" applyProtection="1">
      <protection locked="0"/>
    </xf>
    <xf numFmtId="0" fontId="0" fillId="4" borderId="16" xfId="0" applyFill="1" applyBorder="1" applyProtection="1"/>
    <xf numFmtId="0" fontId="0" fillId="4" borderId="17" xfId="0" applyFill="1" applyBorder="1" applyProtection="1"/>
    <xf numFmtId="0" fontId="1" fillId="4" borderId="18" xfId="0" applyFont="1" applyFill="1" applyBorder="1" applyProtection="1"/>
    <xf numFmtId="0" fontId="2" fillId="4" borderId="5" xfId="0" applyFont="1" applyFill="1" applyBorder="1" applyProtection="1"/>
    <xf numFmtId="0" fontId="2" fillId="4" borderId="6" xfId="0" applyFont="1" applyFill="1" applyBorder="1" applyProtection="1"/>
    <xf numFmtId="0" fontId="2" fillId="4" borderId="7" xfId="0" applyFont="1" applyFill="1" applyBorder="1" applyProtection="1"/>
    <xf numFmtId="0" fontId="0" fillId="4" borderId="6" xfId="0" applyFill="1" applyBorder="1" applyProtection="1"/>
    <xf numFmtId="0" fontId="0" fillId="4" borderId="7" xfId="0" applyFill="1" applyBorder="1" applyProtection="1"/>
    <xf numFmtId="0" fontId="1" fillId="0" borderId="0" xfId="0" applyFont="1" applyFill="1" applyBorder="1" applyAlignment="1" applyProtection="1">
      <alignment horizontal="center"/>
    </xf>
    <xf numFmtId="0" fontId="0" fillId="0" borderId="0" xfId="0" applyFill="1" applyBorder="1" applyProtection="1">
      <protection locked="0"/>
    </xf>
    <xf numFmtId="0" fontId="0" fillId="3" borderId="0" xfId="0" applyFill="1" applyProtection="1">
      <protection locked="0"/>
    </xf>
    <xf numFmtId="0" fontId="1" fillId="4" borderId="11" xfId="0" applyFont="1" applyFill="1" applyBorder="1" applyProtection="1">
      <protection locked="0"/>
    </xf>
    <xf numFmtId="0" fontId="0" fillId="5" borderId="0" xfId="0" applyFill="1" applyBorder="1" applyProtection="1"/>
    <xf numFmtId="0" fontId="0" fillId="5" borderId="11" xfId="0" applyFill="1" applyBorder="1" applyProtection="1"/>
    <xf numFmtId="14" fontId="2" fillId="5" borderId="4" xfId="0" applyNumberFormat="1" applyFont="1" applyFill="1" applyBorder="1" applyAlignment="1" applyProtection="1">
      <alignment horizontal="center"/>
      <protection locked="0"/>
    </xf>
    <xf numFmtId="0" fontId="9" fillId="0" borderId="0" xfId="2" applyFont="1"/>
    <xf numFmtId="0" fontId="10" fillId="0" borderId="0" xfId="2" applyFont="1"/>
    <xf numFmtId="0" fontId="11" fillId="0" borderId="0" xfId="2" applyFont="1"/>
    <xf numFmtId="0" fontId="12" fillId="0" borderId="0" xfId="2" applyFont="1" applyAlignment="1">
      <alignment horizontal="right"/>
    </xf>
    <xf numFmtId="0" fontId="10" fillId="0" borderId="0" xfId="2" applyFont="1" applyAlignment="1">
      <alignment wrapText="1"/>
    </xf>
    <xf numFmtId="0" fontId="2" fillId="4" borderId="12"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0" fontId="6" fillId="4" borderId="3" xfId="0" applyNumberFormat="1"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2" fillId="4" borderId="15" xfId="0" applyFont="1" applyFill="1" applyBorder="1" applyAlignment="1" applyProtection="1">
      <alignment horizontal="center"/>
      <protection locked="0"/>
    </xf>
    <xf numFmtId="0" fontId="2" fillId="4" borderId="12" xfId="0" applyFont="1" applyFill="1" applyBorder="1" applyAlignment="1" applyProtection="1">
      <alignment horizontal="center" vertical="center"/>
      <protection locked="0"/>
    </xf>
    <xf numFmtId="0" fontId="2" fillId="4" borderId="3" xfId="0" applyNumberFormat="1" applyFont="1" applyFill="1" applyBorder="1" applyAlignment="1" applyProtection="1">
      <alignment horizontal="center" vertical="center"/>
      <protection locked="0"/>
    </xf>
    <xf numFmtId="0" fontId="2" fillId="4" borderId="10" xfId="0" applyNumberFormat="1" applyFont="1" applyFill="1" applyBorder="1" applyAlignment="1" applyProtection="1">
      <alignment horizontal="center" vertical="center"/>
      <protection locked="0"/>
    </xf>
    <xf numFmtId="0" fontId="2" fillId="4" borderId="9" xfId="0" applyNumberFormat="1"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5" xfId="0" applyNumberFormat="1"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43" fontId="5" fillId="4" borderId="3" xfId="0" applyNumberFormat="1" applyFont="1" applyFill="1" applyBorder="1" applyAlignment="1" applyProtection="1">
      <alignment horizontal="center" vertical="center"/>
      <protection locked="0"/>
    </xf>
    <xf numFmtId="43" fontId="5" fillId="4" borderId="3" xfId="0" applyNumberFormat="1" applyFont="1" applyFill="1" applyBorder="1" applyAlignment="1" applyProtection="1">
      <alignment horizontal="center"/>
      <protection locked="0"/>
    </xf>
    <xf numFmtId="43" fontId="6" fillId="4" borderId="2" xfId="0" applyNumberFormat="1" applyFont="1" applyFill="1" applyBorder="1" applyAlignment="1" applyProtection="1">
      <alignment horizontal="center"/>
      <protection locked="0"/>
    </xf>
    <xf numFmtId="43" fontId="2" fillId="4" borderId="15" xfId="0" applyNumberFormat="1" applyFont="1" applyFill="1" applyBorder="1" applyAlignment="1" applyProtection="1">
      <alignment horizontal="center"/>
      <protection locked="0"/>
    </xf>
    <xf numFmtId="0" fontId="1" fillId="4" borderId="3" xfId="0" applyFont="1" applyFill="1" applyBorder="1" applyAlignment="1" applyProtection="1">
      <alignment horizontal="center" vertical="center"/>
      <protection locked="0"/>
    </xf>
    <xf numFmtId="0" fontId="1" fillId="4" borderId="22"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vertical="center" wrapText="1"/>
      <protection locked="0"/>
    </xf>
    <xf numFmtId="0" fontId="1" fillId="4" borderId="30"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vertical="center"/>
      <protection locked="0"/>
    </xf>
    <xf numFmtId="0" fontId="2" fillId="4" borderId="3" xfId="0" applyFont="1" applyFill="1" applyBorder="1" applyAlignment="1" applyProtection="1">
      <alignment horizontal="center"/>
      <protection locked="0"/>
    </xf>
    <xf numFmtId="0" fontId="2" fillId="4" borderId="30" xfId="0" applyFont="1" applyFill="1" applyBorder="1" applyAlignment="1" applyProtection="1">
      <alignment horizontal="center"/>
      <protection locked="0"/>
    </xf>
    <xf numFmtId="0" fontId="2" fillId="7" borderId="10" xfId="0" applyFont="1" applyFill="1" applyBorder="1" applyAlignment="1" applyProtection="1"/>
    <xf numFmtId="0" fontId="2" fillId="7" borderId="0" xfId="0" applyFont="1" applyFill="1" applyBorder="1" applyAlignment="1" applyProtection="1"/>
    <xf numFmtId="0" fontId="2" fillId="7" borderId="34" xfId="0" applyFont="1" applyFill="1" applyBorder="1" applyAlignment="1" applyProtection="1">
      <alignment horizontal="left"/>
    </xf>
    <xf numFmtId="0" fontId="2" fillId="7" borderId="31" xfId="0" applyFont="1" applyFill="1" applyBorder="1" applyAlignment="1" applyProtection="1">
      <alignment horizontal="left"/>
    </xf>
    <xf numFmtId="0" fontId="2" fillId="4" borderId="21" xfId="0" applyFont="1" applyFill="1" applyBorder="1" applyAlignment="1" applyProtection="1">
      <alignment horizontal="center" vertical="center"/>
      <protection locked="0"/>
    </xf>
    <xf numFmtId="43" fontId="6" fillId="4" borderId="12" xfId="0" applyNumberFormat="1" applyFont="1" applyFill="1" applyBorder="1" applyAlignment="1" applyProtection="1">
      <alignment horizontal="center"/>
      <protection locked="0"/>
    </xf>
    <xf numFmtId="43" fontId="6" fillId="4" borderId="3" xfId="0" applyNumberFormat="1" applyFont="1" applyFill="1" applyBorder="1" applyAlignment="1" applyProtection="1">
      <alignment horizontal="center"/>
      <protection locked="0"/>
    </xf>
    <xf numFmtId="0" fontId="2" fillId="4" borderId="19" xfId="0" applyFont="1" applyFill="1" applyBorder="1" applyAlignment="1" applyProtection="1">
      <alignment horizontal="center" vertical="center"/>
      <protection locked="0"/>
    </xf>
    <xf numFmtId="43" fontId="6" fillId="4" borderId="15" xfId="0" applyNumberFormat="1" applyFont="1" applyFill="1" applyBorder="1" applyAlignment="1" applyProtection="1">
      <alignment horizontal="center"/>
      <protection locked="0"/>
    </xf>
    <xf numFmtId="44" fontId="0" fillId="4" borderId="14" xfId="1" applyFont="1" applyFill="1" applyBorder="1" applyProtection="1"/>
    <xf numFmtId="44" fontId="0" fillId="4" borderId="2" xfId="1" applyFont="1" applyFill="1" applyBorder="1" applyProtection="1"/>
    <xf numFmtId="44" fontId="0" fillId="4" borderId="15" xfId="1" applyFont="1" applyFill="1" applyBorder="1" applyProtection="1"/>
    <xf numFmtId="0" fontId="2" fillId="7" borderId="5" xfId="0" applyFont="1" applyFill="1" applyBorder="1" applyAlignment="1" applyProtection="1">
      <alignment horizontal="right" vertical="center"/>
    </xf>
    <xf numFmtId="0" fontId="2" fillId="7" borderId="9" xfId="0" applyFont="1" applyFill="1" applyBorder="1" applyAlignment="1" applyProtection="1">
      <alignment horizontal="left" vertical="center"/>
    </xf>
    <xf numFmtId="0" fontId="2" fillId="7" borderId="8" xfId="0" applyFont="1" applyFill="1" applyBorder="1" applyAlignment="1" applyProtection="1">
      <alignment horizontal="left" vertical="center"/>
    </xf>
    <xf numFmtId="0" fontId="2" fillId="7" borderId="8" xfId="0" applyFont="1" applyFill="1" applyBorder="1" applyAlignment="1" applyProtection="1">
      <alignment horizontal="right" vertical="center"/>
    </xf>
    <xf numFmtId="0" fontId="2" fillId="7" borderId="8"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0" fillId="7" borderId="6" xfId="0" applyFill="1" applyBorder="1" applyAlignment="1" applyProtection="1">
      <alignment horizontal="right" vertical="center"/>
    </xf>
    <xf numFmtId="0" fontId="2" fillId="7" borderId="6" xfId="0" applyFont="1" applyFill="1" applyBorder="1" applyAlignment="1" applyProtection="1">
      <alignment horizontal="right" vertical="center"/>
    </xf>
    <xf numFmtId="164" fontId="2" fillId="7" borderId="6" xfId="0" applyNumberFormat="1" applyFont="1" applyFill="1" applyBorder="1" applyAlignment="1" applyProtection="1">
      <alignment horizontal="left" vertical="center"/>
    </xf>
    <xf numFmtId="164" fontId="2" fillId="7" borderId="6" xfId="0" applyNumberFormat="1" applyFont="1" applyFill="1" applyBorder="1" applyAlignment="1" applyProtection="1">
      <alignment horizontal="right" vertical="center"/>
    </xf>
    <xf numFmtId="0" fontId="2" fillId="7" borderId="5" xfId="0" applyFont="1" applyFill="1" applyBorder="1" applyProtection="1"/>
    <xf numFmtId="0" fontId="2" fillId="7" borderId="6" xfId="0" applyFont="1" applyFill="1" applyBorder="1" applyAlignment="1" applyProtection="1">
      <alignment horizontal="left"/>
    </xf>
    <xf numFmtId="0" fontId="2" fillId="7" borderId="12" xfId="0" applyFont="1" applyFill="1" applyBorder="1" applyAlignment="1" applyProtection="1">
      <alignment horizontal="left"/>
    </xf>
    <xf numFmtId="0" fontId="2" fillId="7" borderId="6" xfId="0" applyFont="1" applyFill="1" applyBorder="1" applyAlignment="1" applyProtection="1">
      <alignment horizontal="center"/>
    </xf>
    <xf numFmtId="0" fontId="2" fillId="7" borderId="12" xfId="0" applyFont="1" applyFill="1" applyBorder="1" applyAlignment="1" applyProtection="1">
      <alignment horizontal="center"/>
    </xf>
    <xf numFmtId="0" fontId="2" fillId="7" borderId="9" xfId="0" applyFont="1" applyFill="1" applyBorder="1" applyProtection="1"/>
    <xf numFmtId="0" fontId="2" fillId="7" borderId="8" xfId="0" applyFont="1" applyFill="1" applyBorder="1" applyAlignment="1" applyProtection="1">
      <alignment horizontal="left"/>
    </xf>
    <xf numFmtId="0" fontId="2" fillId="7" borderId="8" xfId="0" applyFont="1" applyFill="1" applyBorder="1" applyAlignment="1" applyProtection="1">
      <alignment horizontal="center"/>
    </xf>
    <xf numFmtId="0" fontId="2" fillId="7" borderId="33" xfId="0" applyFont="1" applyFill="1" applyBorder="1" applyAlignment="1" applyProtection="1">
      <alignment horizontal="center"/>
    </xf>
    <xf numFmtId="0" fontId="0" fillId="7" borderId="13" xfId="0" applyFill="1" applyBorder="1" applyProtection="1"/>
    <xf numFmtId="0" fontId="2" fillId="7" borderId="0" xfId="0" applyFont="1" applyFill="1" applyBorder="1" applyAlignment="1" applyProtection="1">
      <alignment horizontal="right"/>
    </xf>
    <xf numFmtId="10" fontId="2" fillId="7" borderId="13" xfId="0" applyNumberFormat="1" applyFont="1" applyFill="1" applyBorder="1" applyAlignment="1" applyProtection="1">
      <alignment horizontal="center"/>
    </xf>
    <xf numFmtId="0" fontId="2" fillId="7" borderId="0" xfId="0" applyFont="1" applyFill="1" applyProtection="1"/>
    <xf numFmtId="0" fontId="2" fillId="7" borderId="0" xfId="0" applyFont="1" applyFill="1" applyBorder="1" applyAlignment="1" applyProtection="1">
      <alignment horizontal="left"/>
    </xf>
    <xf numFmtId="0" fontId="0" fillId="7" borderId="0" xfId="0" applyFill="1" applyBorder="1" applyAlignment="1" applyProtection="1">
      <alignment horizontal="left"/>
    </xf>
    <xf numFmtId="0" fontId="2" fillId="7" borderId="16" xfId="0" applyFont="1" applyFill="1" applyBorder="1" applyAlignment="1" applyProtection="1">
      <alignment horizontal="left"/>
    </xf>
    <xf numFmtId="0" fontId="0" fillId="7" borderId="17" xfId="0" applyFill="1" applyBorder="1" applyProtection="1"/>
    <xf numFmtId="0" fontId="0" fillId="7" borderId="0" xfId="0" applyFill="1" applyProtection="1"/>
    <xf numFmtId="0" fontId="0" fillId="7" borderId="11" xfId="0" applyFill="1" applyBorder="1" applyProtection="1"/>
    <xf numFmtId="0" fontId="0" fillId="7" borderId="18" xfId="0" applyFill="1" applyBorder="1" applyProtection="1"/>
    <xf numFmtId="44" fontId="0" fillId="0" borderId="3" xfId="1" applyFont="1" applyFill="1" applyBorder="1" applyProtection="1">
      <protection locked="0"/>
    </xf>
    <xf numFmtId="0" fontId="10" fillId="0" borderId="0" xfId="2" applyFont="1" applyAlignment="1">
      <alignment horizontal="left" wrapText="1"/>
    </xf>
    <xf numFmtId="0" fontId="10" fillId="0" borderId="0" xfId="2" applyFont="1" applyAlignment="1">
      <alignment horizontal="left" vertical="center" wrapText="1"/>
    </xf>
    <xf numFmtId="0" fontId="10" fillId="0" borderId="0" xfId="2" applyFont="1" applyAlignment="1">
      <alignment wrapText="1"/>
    </xf>
    <xf numFmtId="0" fontId="2" fillId="0" borderId="0" xfId="0" applyFont="1" applyAlignment="1" applyProtection="1">
      <alignment horizontal="left"/>
    </xf>
    <xf numFmtId="0" fontId="2" fillId="4" borderId="23" xfId="0" applyFont="1" applyFill="1" applyBorder="1" applyAlignment="1" applyProtection="1">
      <alignment horizontal="center"/>
    </xf>
    <xf numFmtId="0" fontId="2" fillId="4" borderId="24" xfId="0" applyFont="1" applyFill="1" applyBorder="1" applyAlignment="1" applyProtection="1">
      <alignment horizontal="center"/>
    </xf>
    <xf numFmtId="0" fontId="2" fillId="4" borderId="0" xfId="0" applyFont="1" applyFill="1" applyBorder="1" applyAlignment="1" applyProtection="1">
      <alignment horizontal="center"/>
    </xf>
    <xf numFmtId="0" fontId="2" fillId="4" borderId="4" xfId="0" applyFont="1" applyFill="1" applyBorder="1" applyAlignment="1" applyProtection="1">
      <alignment horizontal="center"/>
    </xf>
    <xf numFmtId="0" fontId="2" fillId="7" borderId="28" xfId="0" applyFont="1" applyFill="1" applyBorder="1" applyAlignment="1" applyProtection="1"/>
    <xf numFmtId="0" fontId="2" fillId="7" borderId="25" xfId="0" applyFont="1" applyFill="1" applyBorder="1" applyAlignment="1" applyProtection="1"/>
    <xf numFmtId="0" fontId="2" fillId="2" borderId="6"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top" wrapText="1"/>
      <protection locked="0"/>
    </xf>
    <xf numFmtId="0" fontId="2" fillId="2" borderId="26"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31"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31" xfId="0" applyFont="1" applyFill="1" applyBorder="1" applyAlignment="1" applyProtection="1">
      <alignment horizontal="left"/>
      <protection locked="0"/>
    </xf>
    <xf numFmtId="0" fontId="14" fillId="7" borderId="27" xfId="0" applyFont="1" applyFill="1" applyBorder="1" applyAlignment="1" applyProtection="1">
      <alignment horizontal="center"/>
    </xf>
    <xf numFmtId="0" fontId="14" fillId="7" borderId="8" xfId="0" applyFont="1" applyFill="1" applyBorder="1" applyAlignment="1" applyProtection="1">
      <alignment horizontal="center"/>
    </xf>
    <xf numFmtId="0" fontId="14" fillId="7" borderId="1" xfId="0" applyFont="1" applyFill="1" applyBorder="1" applyAlignment="1" applyProtection="1">
      <alignment horizontal="center"/>
    </xf>
    <xf numFmtId="0" fontId="13" fillId="6" borderId="28" xfId="0" applyFont="1" applyFill="1" applyBorder="1" applyAlignment="1" applyProtection="1">
      <alignment horizontal="center" vertical="top" wrapText="1"/>
    </xf>
    <xf numFmtId="0" fontId="13" fillId="6" borderId="25" xfId="0" applyFont="1" applyFill="1" applyBorder="1" applyAlignment="1" applyProtection="1">
      <alignment horizontal="center" vertical="top"/>
    </xf>
    <xf numFmtId="0" fontId="13" fillId="6" borderId="26" xfId="0" applyFont="1" applyFill="1" applyBorder="1" applyAlignment="1" applyProtection="1">
      <alignment horizontal="center" vertical="top"/>
    </xf>
    <xf numFmtId="0" fontId="13" fillId="6" borderId="10" xfId="0" applyFont="1" applyFill="1" applyBorder="1" applyAlignment="1" applyProtection="1">
      <alignment horizontal="center" vertical="top"/>
    </xf>
    <xf numFmtId="0" fontId="13" fillId="6" borderId="0" xfId="0" applyFont="1" applyFill="1" applyBorder="1" applyAlignment="1" applyProtection="1">
      <alignment horizontal="center" vertical="top"/>
    </xf>
    <xf numFmtId="0" fontId="13" fillId="6" borderId="11" xfId="0" applyFont="1" applyFill="1" applyBorder="1" applyAlignment="1" applyProtection="1">
      <alignment horizontal="center" vertical="top"/>
    </xf>
    <xf numFmtId="0" fontId="13" fillId="6" borderId="23" xfId="0" applyFont="1" applyFill="1" applyBorder="1" applyAlignment="1" applyProtection="1">
      <alignment horizontal="center" vertical="center" wrapText="1"/>
    </xf>
    <xf numFmtId="0" fontId="13" fillId="6" borderId="24" xfId="0" applyFont="1" applyFill="1" applyBorder="1" applyAlignment="1" applyProtection="1">
      <alignment horizontal="center" vertical="center"/>
    </xf>
    <xf numFmtId="0" fontId="13" fillId="6" borderId="4" xfId="0" applyFont="1" applyFill="1" applyBorder="1" applyAlignment="1" applyProtection="1">
      <alignment horizontal="center" vertical="center"/>
    </xf>
    <xf numFmtId="0" fontId="2" fillId="7" borderId="19" xfId="0" applyFont="1" applyFill="1" applyBorder="1" applyAlignment="1" applyProtection="1">
      <alignment horizontal="left"/>
    </xf>
    <xf numFmtId="0" fontId="2" fillId="7" borderId="29" xfId="0" applyFont="1" applyFill="1" applyBorder="1" applyAlignment="1" applyProtection="1">
      <alignment horizontal="left"/>
    </xf>
    <xf numFmtId="0" fontId="2" fillId="7" borderId="20" xfId="0" applyFont="1" applyFill="1" applyBorder="1" applyAlignment="1" applyProtection="1">
      <alignment horizontal="left"/>
    </xf>
    <xf numFmtId="0" fontId="2" fillId="7" borderId="5" xfId="0" applyFont="1" applyFill="1" applyBorder="1" applyAlignment="1" applyProtection="1">
      <alignment horizontal="left" wrapText="1"/>
    </xf>
    <xf numFmtId="0" fontId="2" fillId="7" borderId="6" xfId="0" applyFont="1" applyFill="1" applyBorder="1" applyAlignment="1" applyProtection="1">
      <alignment horizontal="left"/>
    </xf>
    <xf numFmtId="0" fontId="2" fillId="7" borderId="12" xfId="0" applyFont="1" applyFill="1" applyBorder="1" applyAlignment="1" applyProtection="1">
      <alignment horizontal="left"/>
    </xf>
    <xf numFmtId="0" fontId="2" fillId="7" borderId="5" xfId="0" applyFont="1" applyFill="1" applyBorder="1" applyAlignment="1" applyProtection="1">
      <alignment horizontal="left"/>
    </xf>
    <xf numFmtId="0" fontId="2" fillId="7" borderId="5" xfId="0" applyFont="1" applyFill="1" applyBorder="1" applyAlignment="1" applyProtection="1">
      <alignment horizontal="right" vertical="center"/>
    </xf>
    <xf numFmtId="0" fontId="2" fillId="7" borderId="6" xfId="0" applyFont="1" applyFill="1" applyBorder="1" applyAlignment="1" applyProtection="1">
      <alignment horizontal="right" vertical="center"/>
    </xf>
    <xf numFmtId="1" fontId="2" fillId="2" borderId="6" xfId="0" applyNumberFormat="1" applyFont="1" applyFill="1" applyBorder="1" applyAlignment="1" applyProtection="1">
      <alignment horizontal="left" vertical="center"/>
      <protection locked="0"/>
    </xf>
    <xf numFmtId="0" fontId="2" fillId="2" borderId="6" xfId="0" applyNumberFormat="1" applyFont="1" applyFill="1" applyBorder="1" applyAlignment="1" applyProtection="1">
      <alignment horizontal="left" vertical="center"/>
      <protection locked="0"/>
    </xf>
    <xf numFmtId="0" fontId="2" fillId="2" borderId="7" xfId="0" applyNumberFormat="1" applyFont="1" applyFill="1" applyBorder="1" applyAlignment="1" applyProtection="1">
      <alignment horizontal="left" vertical="center"/>
      <protection locked="0"/>
    </xf>
    <xf numFmtId="14" fontId="2" fillId="2" borderId="6" xfId="0" applyNumberFormat="1" applyFont="1" applyFill="1" applyBorder="1" applyAlignment="1" applyProtection="1">
      <alignment horizontal="left" vertical="center"/>
      <protection locked="0"/>
    </xf>
    <xf numFmtId="14" fontId="2" fillId="2" borderId="7" xfId="0" applyNumberFormat="1" applyFont="1" applyFill="1" applyBorder="1" applyAlignment="1" applyProtection="1">
      <alignment horizontal="left" vertical="center"/>
      <protection locked="0"/>
    </xf>
    <xf numFmtId="0" fontId="0" fillId="0" borderId="24" xfId="0" applyBorder="1" applyProtection="1">
      <protection locked="0"/>
    </xf>
  </cellXfs>
  <cellStyles count="3">
    <cellStyle name="Currency" xfId="1" builtinId="4"/>
    <cellStyle name="Normal" xfId="0" builtinId="0"/>
    <cellStyle name="Normal 2" xfId="2" xr:uid="{00000000-0005-0000-0000-000003000000}"/>
  </cellStyles>
  <dxfs count="0"/>
  <tableStyles count="0" defaultTableStyle="TableStyleMedium9" defaultPivotStyle="PivotStyleLight16"/>
  <colors>
    <mruColors>
      <color rgb="FFCCFFFF"/>
      <color rgb="FFEDF6F9"/>
      <color rgb="FFF3FFFF"/>
      <color rgb="FFEBF6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K14"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6" lockText="1" noThreeD="1"/>
</file>

<file path=xl/ctrlProps/ctrlProp21.xml><?xml version="1.0" encoding="utf-8"?>
<formControlPr xmlns="http://schemas.microsoft.com/office/spreadsheetml/2009/9/main" objectType="CheckBox" fmlaLink="$K$7" lockText="1" noThreeD="1"/>
</file>

<file path=xl/ctrlProps/ctrlProp22.xml><?xml version="1.0" encoding="utf-8"?>
<formControlPr xmlns="http://schemas.microsoft.com/office/spreadsheetml/2009/9/main" objectType="CheckBox" fmlaLink="$K$10" lockText="1" noThreeD="1"/>
</file>

<file path=xl/ctrlProps/ctrlProp23.xml><?xml version="1.0" encoding="utf-8"?>
<formControlPr xmlns="http://schemas.microsoft.com/office/spreadsheetml/2009/9/main" objectType="CheckBox" fmlaLink="$K$1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K$12" lockText="1" noThreeD="1"/>
</file>

<file path=xl/ctrlProps/ctrlProp27.xml><?xml version="1.0" encoding="utf-8"?>
<formControlPr xmlns="http://schemas.microsoft.com/office/spreadsheetml/2009/9/main" objectType="CheckBox" fmlaLink="$K$9" lockText="1" noThreeD="1"/>
</file>

<file path=xl/ctrlProps/ctrlProp28.xml><?xml version="1.0" encoding="utf-8"?>
<formControlPr xmlns="http://schemas.microsoft.com/office/spreadsheetml/2009/9/main" objectType="CheckBox" fmlaLink="$K$8"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K$16" lockText="1" noThreeD="1"/>
</file>

<file path=xl/ctrlProps/ctrlProp32.xml><?xml version="1.0" encoding="utf-8"?>
<formControlPr xmlns="http://schemas.microsoft.com/office/spreadsheetml/2009/9/main" objectType="CheckBox" fmlaLink="K15"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76200</xdr:rowOff>
        </xdr:from>
        <xdr:to>
          <xdr:col>1</xdr:col>
          <xdr:colOff>38100</xdr:colOff>
          <xdr:row>3</xdr:row>
          <xdr:rowOff>390525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76200</xdr:rowOff>
        </xdr:from>
        <xdr:to>
          <xdr:col>1</xdr:col>
          <xdr:colOff>38100</xdr:colOff>
          <xdr:row>7</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76200</xdr:rowOff>
        </xdr:from>
        <xdr:to>
          <xdr:col>1</xdr:col>
          <xdr:colOff>38100</xdr:colOff>
          <xdr:row>8</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76200</xdr:rowOff>
        </xdr:from>
        <xdr:to>
          <xdr:col>1</xdr:col>
          <xdr:colOff>38100</xdr:colOff>
          <xdr:row>9</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76200</xdr:rowOff>
        </xdr:from>
        <xdr:to>
          <xdr:col>1</xdr:col>
          <xdr:colOff>38100</xdr:colOff>
          <xdr:row>12</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95250</xdr:rowOff>
        </xdr:from>
        <xdr:to>
          <xdr:col>1</xdr:col>
          <xdr:colOff>28575</xdr:colOff>
          <xdr:row>15</xdr:row>
          <xdr:rowOff>361950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247650</xdr:rowOff>
        </xdr:from>
        <xdr:to>
          <xdr:col>1</xdr:col>
          <xdr:colOff>38100</xdr:colOff>
          <xdr:row>26</xdr:row>
          <xdr:rowOff>133350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76200</xdr:rowOff>
        </xdr:from>
        <xdr:to>
          <xdr:col>1</xdr:col>
          <xdr:colOff>38100</xdr:colOff>
          <xdr:row>18</xdr:row>
          <xdr:rowOff>438150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28575</xdr:rowOff>
        </xdr:from>
        <xdr:to>
          <xdr:col>1</xdr:col>
          <xdr:colOff>38100</xdr:colOff>
          <xdr:row>20</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266700</xdr:rowOff>
        </xdr:from>
        <xdr:to>
          <xdr:col>1</xdr:col>
          <xdr:colOff>38100</xdr:colOff>
          <xdr:row>21</xdr:row>
          <xdr:rowOff>514350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247650</xdr:rowOff>
        </xdr:from>
        <xdr:to>
          <xdr:col>1</xdr:col>
          <xdr:colOff>38100</xdr:colOff>
          <xdr:row>10</xdr:row>
          <xdr:rowOff>323850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323850</xdr:rowOff>
        </xdr:from>
        <xdr:to>
          <xdr:col>1</xdr:col>
          <xdr:colOff>38100</xdr:colOff>
          <xdr:row>21</xdr:row>
          <xdr:rowOff>66675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371475</xdr:rowOff>
        </xdr:from>
        <xdr:to>
          <xdr:col>1</xdr:col>
          <xdr:colOff>38100</xdr:colOff>
          <xdr:row>23</xdr:row>
          <xdr:rowOff>361950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6</xdr:row>
          <xdr:rowOff>9525</xdr:rowOff>
        </xdr:from>
        <xdr:to>
          <xdr:col>6</xdr:col>
          <xdr:colOff>514350</xdr:colOff>
          <xdr:row>6</xdr:row>
          <xdr:rowOff>238125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85725</xdr:rowOff>
        </xdr:from>
        <xdr:to>
          <xdr:col>8</xdr:col>
          <xdr:colOff>304800</xdr:colOff>
          <xdr:row>13</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12</xdr:row>
          <xdr:rowOff>85725</xdr:rowOff>
        </xdr:from>
        <xdr:to>
          <xdr:col>9</xdr:col>
          <xdr:colOff>19050</xdr:colOff>
          <xdr:row>13</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15</xdr:row>
          <xdr:rowOff>123825</xdr:rowOff>
        </xdr:from>
        <xdr:to>
          <xdr:col>9</xdr:col>
          <xdr:colOff>790575</xdr:colOff>
          <xdr:row>16</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85725</xdr:rowOff>
        </xdr:from>
        <xdr:to>
          <xdr:col>8</xdr:col>
          <xdr:colOff>304800</xdr:colOff>
          <xdr:row>14</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13</xdr:row>
          <xdr:rowOff>85725</xdr:rowOff>
        </xdr:from>
        <xdr:to>
          <xdr:col>9</xdr:col>
          <xdr:colOff>19050</xdr:colOff>
          <xdr:row>14</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9525</xdr:rowOff>
        </xdr:from>
        <xdr:to>
          <xdr:col>2</xdr:col>
          <xdr:colOff>314325</xdr:colOff>
          <xdr:row>8</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PERS Tier I/II/III- A/C/E/M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9525</xdr:rowOff>
        </xdr:from>
        <xdr:to>
          <xdr:col>2</xdr:col>
          <xdr:colOff>323850</xdr:colOff>
          <xdr:row>9</xdr:row>
          <xdr:rowOff>238125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PERS Tier I/II/III- P/F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xdr:row>
          <xdr:rowOff>9525</xdr:rowOff>
        </xdr:from>
        <xdr:to>
          <xdr:col>5</xdr:col>
          <xdr:colOff>0</xdr:colOff>
          <xdr:row>9</xdr:row>
          <xdr:rowOff>228600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JRS Tier I/II/III- J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8</xdr:row>
          <xdr:rowOff>19050</xdr:rowOff>
        </xdr:from>
        <xdr:to>
          <xdr:col>8</xdr:col>
          <xdr:colOff>333375</xdr:colOff>
          <xdr:row>9</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TRS Tier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xdr:row>
          <xdr:rowOff>9525</xdr:rowOff>
        </xdr:from>
        <xdr:to>
          <xdr:col>7</xdr:col>
          <xdr:colOff>190500</xdr:colOff>
          <xdr:row>6</xdr:row>
          <xdr:rowOff>238125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9</xdr:row>
          <xdr:rowOff>9525</xdr:rowOff>
        </xdr:from>
        <xdr:to>
          <xdr:col>8</xdr:col>
          <xdr:colOff>333375</xdr:colOff>
          <xdr:row>9</xdr:row>
          <xdr:rowOff>238125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Eligible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0</xdr:rowOff>
        </xdr:from>
        <xdr:to>
          <xdr:col>6</xdr:col>
          <xdr:colOff>323850</xdr:colOff>
          <xdr:row>10</xdr:row>
          <xdr:rowOff>19050</xdr:rowOff>
        </xdr:to>
        <xdr:sp macro="" textlink="">
          <xdr:nvSpPr>
            <xdr:cNvPr id="2076" name="Check Box 28" descr="PERS Type DCR"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TRS Tier 3 - DCR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8</xdr:row>
          <xdr:rowOff>19050</xdr:rowOff>
        </xdr:from>
        <xdr:to>
          <xdr:col>4</xdr:col>
          <xdr:colOff>485775</xdr:colOff>
          <xdr:row>8</xdr:row>
          <xdr:rowOff>238125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JRS Tier I/II/III- 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0</xdr:rowOff>
        </xdr:from>
        <xdr:to>
          <xdr:col>6</xdr:col>
          <xdr:colOff>295275</xdr:colOff>
          <xdr:row>9</xdr:row>
          <xdr:rowOff>19050</xdr:rowOff>
        </xdr:to>
        <xdr:sp macro="" textlink="">
          <xdr:nvSpPr>
            <xdr:cNvPr id="2066" name="Check Box 18" descr="PERS Type DCR"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PERS Tier 4 - DCR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35</xdr:row>
          <xdr:rowOff>104775</xdr:rowOff>
        </xdr:from>
        <xdr:to>
          <xdr:col>8</xdr:col>
          <xdr:colOff>47625</xdr:colOff>
          <xdr:row>36</xdr:row>
          <xdr:rowOff>19050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781050</xdr:colOff>
          <xdr:row>35</xdr:row>
          <xdr:rowOff>104775</xdr:rowOff>
        </xdr:from>
        <xdr:to>
          <xdr:col>9</xdr:col>
          <xdr:colOff>219075</xdr:colOff>
          <xdr:row>36</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8</xdr:row>
          <xdr:rowOff>0</xdr:rowOff>
        </xdr:from>
        <xdr:to>
          <xdr:col>9</xdr:col>
          <xdr:colOff>152400</xdr:colOff>
          <xdr:row>9</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MEBA Pens ER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xdr:row>
          <xdr:rowOff>123825</xdr:rowOff>
        </xdr:from>
        <xdr:to>
          <xdr:col>0</xdr:col>
          <xdr:colOff>495300</xdr:colOff>
          <xdr:row>39</xdr:row>
          <xdr:rowOff>28575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omments" Target="../comments1.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8"/>
  <sheetViews>
    <sheetView showGridLines="0" zoomScaleNormal="100" workbookViewId="0"/>
  </sheetViews>
  <sheetFormatPr defaultRowHeight="12.75" x14ac:dyDescent="0.2"/>
  <cols>
    <col min="1" max="1" width="4" style="49" customWidth="1"/>
    <col min="2" max="16384" width="9.140625" style="49"/>
  </cols>
  <sheetData>
    <row r="1" spans="1:11" x14ac:dyDescent="0.2">
      <c r="A1" s="48" t="s">
        <v>71</v>
      </c>
    </row>
    <row r="2" spans="1:11" ht="23.1" customHeight="1" x14ac:dyDescent="0.2"/>
    <row r="3" spans="1:11" ht="23.1" customHeight="1" x14ac:dyDescent="0.25">
      <c r="A3" s="50" t="s">
        <v>13</v>
      </c>
    </row>
    <row r="4" spans="1:11" ht="41.25" customHeight="1" x14ac:dyDescent="0.2">
      <c r="B4" s="119" t="s">
        <v>72</v>
      </c>
      <c r="C4" s="121"/>
      <c r="D4" s="121"/>
      <c r="E4" s="121"/>
      <c r="F4" s="121"/>
      <c r="G4" s="121"/>
      <c r="H4" s="121"/>
      <c r="I4" s="121"/>
      <c r="J4" s="121"/>
      <c r="K4" s="121"/>
    </row>
    <row r="5" spans="1:11" ht="23.1" customHeight="1" x14ac:dyDescent="0.2">
      <c r="B5" s="48"/>
    </row>
    <row r="6" spans="1:11" ht="23.1" customHeight="1" x14ac:dyDescent="0.25">
      <c r="A6" s="50" t="s">
        <v>14</v>
      </c>
    </row>
    <row r="7" spans="1:11" ht="23.1" customHeight="1" x14ac:dyDescent="0.2">
      <c r="B7" s="49" t="s">
        <v>25</v>
      </c>
    </row>
    <row r="8" spans="1:11" ht="23.1" customHeight="1" x14ac:dyDescent="0.2">
      <c r="B8" s="49" t="s">
        <v>34</v>
      </c>
    </row>
    <row r="9" spans="1:11" ht="23.1" customHeight="1" x14ac:dyDescent="0.2">
      <c r="B9" s="49" t="s">
        <v>64</v>
      </c>
    </row>
    <row r="10" spans="1:11" ht="32.25" customHeight="1" x14ac:dyDescent="0.2">
      <c r="B10" s="121" t="s">
        <v>32</v>
      </c>
      <c r="C10" s="121"/>
      <c r="D10" s="121"/>
      <c r="E10" s="121"/>
      <c r="F10" s="121"/>
      <c r="G10" s="121"/>
      <c r="H10" s="121"/>
      <c r="I10" s="121"/>
      <c r="J10" s="121"/>
      <c r="K10" s="121"/>
    </row>
    <row r="11" spans="1:11" ht="54" customHeight="1" x14ac:dyDescent="0.2">
      <c r="B11" s="119" t="s">
        <v>42</v>
      </c>
      <c r="C11" s="119"/>
      <c r="D11" s="119"/>
      <c r="E11" s="119"/>
      <c r="F11" s="119"/>
      <c r="G11" s="119"/>
      <c r="H11" s="119"/>
      <c r="I11" s="119"/>
      <c r="J11" s="119"/>
      <c r="K11" s="119"/>
    </row>
    <row r="12" spans="1:11" ht="23.1" customHeight="1" x14ac:dyDescent="0.2">
      <c r="B12" s="49" t="s">
        <v>33</v>
      </c>
    </row>
    <row r="13" spans="1:11" ht="23.1" customHeight="1" x14ac:dyDescent="0.2">
      <c r="A13" s="51" t="s">
        <v>54</v>
      </c>
      <c r="B13" s="49" t="s">
        <v>16</v>
      </c>
    </row>
    <row r="14" spans="1:11" ht="23.1" customHeight="1" x14ac:dyDescent="0.2"/>
    <row r="15" spans="1:11" ht="23.1" customHeight="1" x14ac:dyDescent="0.25">
      <c r="A15" s="50" t="s">
        <v>15</v>
      </c>
    </row>
    <row r="16" spans="1:11" ht="78.75" customHeight="1" x14ac:dyDescent="0.2">
      <c r="B16" s="119" t="s">
        <v>73</v>
      </c>
      <c r="C16" s="119"/>
      <c r="D16" s="119"/>
      <c r="E16" s="119"/>
      <c r="F16" s="119"/>
      <c r="G16" s="119"/>
      <c r="H16" s="119"/>
      <c r="I16" s="119"/>
      <c r="J16" s="119"/>
      <c r="K16" s="119"/>
    </row>
    <row r="17" spans="1:14" ht="23.1" customHeight="1" x14ac:dyDescent="0.2"/>
    <row r="18" spans="1:14" ht="23.1" customHeight="1" x14ac:dyDescent="0.25">
      <c r="A18" s="50" t="s">
        <v>65</v>
      </c>
    </row>
    <row r="19" spans="1:14" ht="54.75" customHeight="1" x14ac:dyDescent="0.2">
      <c r="B19" s="119" t="s">
        <v>74</v>
      </c>
      <c r="C19" s="119"/>
      <c r="D19" s="119"/>
      <c r="E19" s="119"/>
      <c r="F19" s="119"/>
      <c r="G19" s="119"/>
      <c r="H19" s="119"/>
      <c r="I19" s="119"/>
      <c r="J19" s="119"/>
      <c r="K19" s="119"/>
    </row>
    <row r="20" spans="1:14" ht="28.5" customHeight="1" x14ac:dyDescent="0.2">
      <c r="B20" s="119" t="s">
        <v>66</v>
      </c>
      <c r="C20" s="119"/>
      <c r="D20" s="119"/>
      <c r="E20" s="119"/>
      <c r="F20" s="119"/>
      <c r="G20" s="119"/>
      <c r="H20" s="119"/>
      <c r="I20" s="119"/>
      <c r="J20" s="119"/>
      <c r="K20" s="119"/>
      <c r="N20" s="49" t="s">
        <v>37</v>
      </c>
    </row>
    <row r="21" spans="1:14" ht="23.1" customHeight="1" x14ac:dyDescent="0.2">
      <c r="B21" s="49" t="s">
        <v>67</v>
      </c>
    </row>
    <row r="22" spans="1:14" ht="66" customHeight="1" x14ac:dyDescent="0.2">
      <c r="B22" s="119" t="s">
        <v>68</v>
      </c>
      <c r="C22" s="119"/>
      <c r="D22" s="119"/>
      <c r="E22" s="119"/>
      <c r="F22" s="119"/>
      <c r="G22" s="119"/>
      <c r="H22" s="119"/>
      <c r="I22" s="119"/>
      <c r="J22" s="119"/>
      <c r="K22" s="119"/>
    </row>
    <row r="23" spans="1:14" ht="32.25" customHeight="1" x14ac:dyDescent="0.25">
      <c r="A23" s="50" t="s">
        <v>69</v>
      </c>
    </row>
    <row r="24" spans="1:14" ht="45" customHeight="1" x14ac:dyDescent="0.2">
      <c r="A24" s="52"/>
      <c r="B24" s="120" t="s">
        <v>70</v>
      </c>
      <c r="C24" s="120"/>
      <c r="D24" s="120"/>
      <c r="E24" s="120"/>
      <c r="F24" s="120"/>
      <c r="G24" s="120"/>
      <c r="H24" s="120"/>
      <c r="I24" s="120"/>
      <c r="J24" s="120"/>
      <c r="K24" s="120"/>
    </row>
    <row r="25" spans="1:14" ht="23.1" customHeight="1" x14ac:dyDescent="0.25">
      <c r="A25" s="50" t="s">
        <v>17</v>
      </c>
    </row>
    <row r="26" spans="1:14" ht="27.75" customHeight="1" x14ac:dyDescent="0.2">
      <c r="B26" s="49" t="s">
        <v>35</v>
      </c>
    </row>
    <row r="27" spans="1:14" ht="26.25" customHeight="1" x14ac:dyDescent="0.2">
      <c r="B27" s="49" t="s">
        <v>55</v>
      </c>
    </row>
    <row r="28" spans="1:14" ht="26.25" customHeight="1" x14ac:dyDescent="0.2"/>
  </sheetData>
  <sheetProtection sheet="1" objects="1" scenarios="1"/>
  <mergeCells count="8">
    <mergeCell ref="B22:K22"/>
    <mergeCell ref="B24:K24"/>
    <mergeCell ref="B4:K4"/>
    <mergeCell ref="B10:K10"/>
    <mergeCell ref="B11:K11"/>
    <mergeCell ref="B16:K16"/>
    <mergeCell ref="B19:K19"/>
    <mergeCell ref="B20:K20"/>
  </mergeCells>
  <pageMargins left="0.34" right="0.23" top="1" bottom="1" header="0.5" footer="0.5"/>
  <pageSetup scale="98" orientation="portrait" r:id="rId1"/>
  <headerFooter alignWithMargins="0"/>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0</xdr:colOff>
                    <xdr:row>2</xdr:row>
                    <xdr:rowOff>76200</xdr:rowOff>
                  </from>
                  <to>
                    <xdr:col>1</xdr:col>
                    <xdr:colOff>38100</xdr:colOff>
                    <xdr:row>3</xdr:row>
                    <xdr:rowOff>390525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0</xdr:colOff>
                    <xdr:row>6</xdr:row>
                    <xdr:rowOff>76200</xdr:rowOff>
                  </from>
                  <to>
                    <xdr:col>1</xdr:col>
                    <xdr:colOff>38100</xdr:colOff>
                    <xdr:row>7</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0</xdr:colOff>
                    <xdr:row>7</xdr:row>
                    <xdr:rowOff>76200</xdr:rowOff>
                  </from>
                  <to>
                    <xdr:col>1</xdr:col>
                    <xdr:colOff>38100</xdr:colOff>
                    <xdr:row>8</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0</xdr:colOff>
                    <xdr:row>8</xdr:row>
                    <xdr:rowOff>76200</xdr:rowOff>
                  </from>
                  <to>
                    <xdr:col>1</xdr:col>
                    <xdr:colOff>38100</xdr:colOff>
                    <xdr:row>9</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0</xdr:colOff>
                    <xdr:row>11</xdr:row>
                    <xdr:rowOff>76200</xdr:rowOff>
                  </from>
                  <to>
                    <xdr:col>1</xdr:col>
                    <xdr:colOff>38100</xdr:colOff>
                    <xdr:row>12</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0</xdr:colOff>
                    <xdr:row>14</xdr:row>
                    <xdr:rowOff>95250</xdr:rowOff>
                  </from>
                  <to>
                    <xdr:col>1</xdr:col>
                    <xdr:colOff>28575</xdr:colOff>
                    <xdr:row>15</xdr:row>
                    <xdr:rowOff>361950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0</xdr:colOff>
                    <xdr:row>24</xdr:row>
                    <xdr:rowOff>247650</xdr:rowOff>
                  </from>
                  <to>
                    <xdr:col>1</xdr:col>
                    <xdr:colOff>38100</xdr:colOff>
                    <xdr:row>26</xdr:row>
                    <xdr:rowOff>133350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0</xdr:colOff>
                    <xdr:row>17</xdr:row>
                    <xdr:rowOff>76200</xdr:rowOff>
                  </from>
                  <to>
                    <xdr:col>1</xdr:col>
                    <xdr:colOff>38100</xdr:colOff>
                    <xdr:row>18</xdr:row>
                    <xdr:rowOff>438150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0</xdr:colOff>
                    <xdr:row>19</xdr:row>
                    <xdr:rowOff>28575</xdr:rowOff>
                  </from>
                  <to>
                    <xdr:col>1</xdr:col>
                    <xdr:colOff>38100</xdr:colOff>
                    <xdr:row>20</xdr:row>
                    <xdr:rowOff>104775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0</xdr:colOff>
                    <xdr:row>20</xdr:row>
                    <xdr:rowOff>266700</xdr:rowOff>
                  </from>
                  <to>
                    <xdr:col>1</xdr:col>
                    <xdr:colOff>38100</xdr:colOff>
                    <xdr:row>21</xdr:row>
                    <xdr:rowOff>514350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0</xdr:colOff>
                    <xdr:row>9</xdr:row>
                    <xdr:rowOff>247650</xdr:rowOff>
                  </from>
                  <to>
                    <xdr:col>1</xdr:col>
                    <xdr:colOff>38100</xdr:colOff>
                    <xdr:row>10</xdr:row>
                    <xdr:rowOff>323850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0</xdr:colOff>
                    <xdr:row>19</xdr:row>
                    <xdr:rowOff>323850</xdr:rowOff>
                  </from>
                  <to>
                    <xdr:col>1</xdr:col>
                    <xdr:colOff>38100</xdr:colOff>
                    <xdr:row>21</xdr:row>
                    <xdr:rowOff>66675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0</xdr:colOff>
                    <xdr:row>22</xdr:row>
                    <xdr:rowOff>371475</xdr:rowOff>
                  </from>
                  <to>
                    <xdr:col>1</xdr:col>
                    <xdr:colOff>38100</xdr:colOff>
                    <xdr:row>23</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6"/>
  <sheetViews>
    <sheetView showGridLines="0" tabSelected="1" zoomScaleNormal="100" workbookViewId="0">
      <selection activeCell="C5" sqref="C5:D5"/>
    </sheetView>
  </sheetViews>
  <sheetFormatPr defaultColWidth="8.85546875" defaultRowHeight="12.75" x14ac:dyDescent="0.2"/>
  <cols>
    <col min="1" max="1" width="8.85546875" style="6"/>
    <col min="2" max="2" width="8.85546875" style="6" customWidth="1"/>
    <col min="3" max="3" width="7.42578125" style="6" customWidth="1"/>
    <col min="4" max="4" width="13.5703125" style="6" customWidth="1"/>
    <col min="5" max="5" width="13.140625" style="6" customWidth="1"/>
    <col min="6" max="6" width="12.5703125" style="6" customWidth="1"/>
    <col min="7" max="7" width="13.140625" style="6" customWidth="1"/>
    <col min="8" max="8" width="15" style="6" customWidth="1"/>
    <col min="9" max="9" width="13.140625" style="6" customWidth="1"/>
    <col min="10" max="10" width="17.140625" style="6" customWidth="1"/>
    <col min="11" max="11" width="27.42578125" style="1" hidden="1" customWidth="1"/>
    <col min="12" max="12" width="25" style="6" customWidth="1"/>
    <col min="13" max="16384" width="8.85546875" style="6"/>
  </cols>
  <sheetData>
    <row r="1" spans="1:11" x14ac:dyDescent="0.2">
      <c r="A1" s="140" t="s">
        <v>26</v>
      </c>
      <c r="B1" s="141"/>
      <c r="C1" s="141"/>
      <c r="D1" s="141"/>
      <c r="E1" s="141"/>
      <c r="F1" s="141"/>
      <c r="G1" s="141"/>
      <c r="H1" s="141"/>
      <c r="I1" s="141"/>
      <c r="J1" s="142"/>
    </row>
    <row r="2" spans="1:11" ht="26.25" customHeight="1" x14ac:dyDescent="0.2">
      <c r="A2" s="143"/>
      <c r="B2" s="144"/>
      <c r="C2" s="144"/>
      <c r="D2" s="144"/>
      <c r="E2" s="144"/>
      <c r="F2" s="144"/>
      <c r="G2" s="144"/>
      <c r="H2" s="144"/>
      <c r="I2" s="144"/>
      <c r="J2" s="145"/>
    </row>
    <row r="3" spans="1:11" ht="40.5" customHeight="1" x14ac:dyDescent="0.2">
      <c r="A3" s="146" t="s">
        <v>60</v>
      </c>
      <c r="B3" s="147"/>
      <c r="C3" s="147"/>
      <c r="D3" s="147"/>
      <c r="E3" s="147"/>
      <c r="F3" s="147"/>
      <c r="G3" s="147"/>
      <c r="H3" s="147"/>
      <c r="I3" s="147"/>
      <c r="J3" s="148"/>
    </row>
    <row r="4" spans="1:11" x14ac:dyDescent="0.2">
      <c r="A4" s="36" t="s">
        <v>0</v>
      </c>
      <c r="B4" s="39"/>
      <c r="C4" s="39"/>
      <c r="D4" s="39"/>
      <c r="E4" s="39"/>
      <c r="F4" s="39"/>
      <c r="G4" s="39"/>
      <c r="H4" s="39"/>
      <c r="I4" s="39"/>
      <c r="J4" s="40"/>
    </row>
    <row r="5" spans="1:11" ht="24" customHeight="1" x14ac:dyDescent="0.2">
      <c r="A5" s="156" t="s">
        <v>36</v>
      </c>
      <c r="B5" s="157"/>
      <c r="C5" s="158"/>
      <c r="D5" s="158"/>
      <c r="E5" s="96"/>
      <c r="F5" s="97" t="s">
        <v>11</v>
      </c>
      <c r="G5" s="159"/>
      <c r="H5" s="159"/>
      <c r="I5" s="159"/>
      <c r="J5" s="160"/>
    </row>
    <row r="6" spans="1:11" ht="24" customHeight="1" x14ac:dyDescent="0.2">
      <c r="A6" s="88" t="s">
        <v>9</v>
      </c>
      <c r="B6" s="129"/>
      <c r="C6" s="129"/>
      <c r="D6" s="129"/>
      <c r="E6" s="129"/>
      <c r="F6" s="95" t="s">
        <v>24</v>
      </c>
      <c r="G6" s="161"/>
      <c r="H6" s="161"/>
      <c r="I6" s="161"/>
      <c r="J6" s="162"/>
      <c r="K6" s="1" t="b">
        <v>0</v>
      </c>
    </row>
    <row r="7" spans="1:11" ht="24" customHeight="1" x14ac:dyDescent="0.2">
      <c r="A7" s="156" t="s">
        <v>10</v>
      </c>
      <c r="B7" s="157"/>
      <c r="C7" s="129"/>
      <c r="D7" s="129"/>
      <c r="E7" s="94"/>
      <c r="F7" s="95" t="s">
        <v>28</v>
      </c>
      <c r="G7" s="7"/>
      <c r="H7" s="8"/>
      <c r="I7" s="91" t="s">
        <v>18</v>
      </c>
      <c r="J7" s="2" t="s">
        <v>37</v>
      </c>
      <c r="K7" s="1" t="b">
        <v>0</v>
      </c>
    </row>
    <row r="8" spans="1:11" ht="19.5" customHeight="1" x14ac:dyDescent="0.2">
      <c r="A8" s="89" t="s">
        <v>27</v>
      </c>
      <c r="B8" s="90"/>
      <c r="C8" s="90"/>
      <c r="D8" s="90"/>
      <c r="E8" s="91"/>
      <c r="F8" s="91"/>
      <c r="G8" s="92"/>
      <c r="H8" s="92"/>
      <c r="I8" s="92"/>
      <c r="J8" s="93"/>
      <c r="K8" s="3" t="b">
        <v>0</v>
      </c>
    </row>
    <row r="9" spans="1:11" ht="19.5" customHeight="1" x14ac:dyDescent="0.2">
      <c r="A9" s="9"/>
      <c r="B9" s="10"/>
      <c r="C9" s="11"/>
      <c r="D9" s="11"/>
      <c r="E9" s="12"/>
      <c r="F9" s="12"/>
      <c r="G9" s="13"/>
      <c r="H9" s="14"/>
      <c r="I9" s="13"/>
      <c r="J9" s="15"/>
      <c r="K9" s="3" t="b">
        <v>0</v>
      </c>
    </row>
    <row r="10" spans="1:11" ht="19.5" customHeight="1" x14ac:dyDescent="0.2">
      <c r="A10" s="9"/>
      <c r="B10" s="10"/>
      <c r="C10" s="11"/>
      <c r="D10" s="11"/>
      <c r="E10" s="12"/>
      <c r="F10" s="12"/>
      <c r="G10" s="13"/>
      <c r="H10" s="14"/>
      <c r="I10" s="13"/>
      <c r="J10" s="16"/>
      <c r="K10" s="3" t="b">
        <v>0</v>
      </c>
    </row>
    <row r="11" spans="1:11" ht="12.75" customHeight="1" x14ac:dyDescent="0.2">
      <c r="A11" s="36" t="s">
        <v>1</v>
      </c>
      <c r="B11" s="37"/>
      <c r="C11" s="37"/>
      <c r="D11" s="37"/>
      <c r="E11" s="37"/>
      <c r="F11" s="37"/>
      <c r="G11" s="37"/>
      <c r="H11" s="37"/>
      <c r="I11" s="37"/>
      <c r="J11" s="38"/>
      <c r="K11" s="3" t="b">
        <v>0</v>
      </c>
    </row>
    <row r="12" spans="1:11" ht="24" customHeight="1" x14ac:dyDescent="0.2">
      <c r="A12" s="155" t="s">
        <v>2</v>
      </c>
      <c r="B12" s="153"/>
      <c r="C12" s="153"/>
      <c r="D12" s="153"/>
      <c r="E12" s="154"/>
      <c r="F12" s="4">
        <v>0</v>
      </c>
      <c r="G12" s="137" t="s">
        <v>23</v>
      </c>
      <c r="H12" s="138"/>
      <c r="I12" s="138"/>
      <c r="J12" s="139"/>
      <c r="K12" s="3" t="b">
        <v>0</v>
      </c>
    </row>
    <row r="13" spans="1:11" ht="24" customHeight="1" x14ac:dyDescent="0.2">
      <c r="A13" s="98"/>
      <c r="B13" s="99" t="s">
        <v>56</v>
      </c>
      <c r="C13" s="99"/>
      <c r="D13" s="99"/>
      <c r="E13" s="100"/>
      <c r="F13" s="5">
        <v>0</v>
      </c>
      <c r="G13" s="107"/>
      <c r="H13" s="108" t="s">
        <v>20</v>
      </c>
      <c r="I13" s="45" t="s">
        <v>21</v>
      </c>
      <c r="J13" s="46" t="s">
        <v>22</v>
      </c>
      <c r="K13" s="1" t="b">
        <f>AND(K8,OR(J7="P",J7="F"))</f>
        <v>0</v>
      </c>
    </row>
    <row r="14" spans="1:11" ht="24" customHeight="1" x14ac:dyDescent="0.2">
      <c r="A14" s="152" t="s">
        <v>57</v>
      </c>
      <c r="B14" s="153"/>
      <c r="C14" s="153"/>
      <c r="D14" s="153"/>
      <c r="E14" s="154"/>
      <c r="F14" s="85">
        <f>F12+F13</f>
        <v>0</v>
      </c>
      <c r="G14" s="107"/>
      <c r="H14" s="108" t="s">
        <v>19</v>
      </c>
      <c r="I14" s="45" t="s">
        <v>21</v>
      </c>
      <c r="J14" s="46" t="s">
        <v>22</v>
      </c>
      <c r="K14" s="1" t="b">
        <v>0</v>
      </c>
    </row>
    <row r="15" spans="1:11" ht="24" customHeight="1" x14ac:dyDescent="0.2">
      <c r="A15" s="98"/>
      <c r="B15" s="99" t="s">
        <v>3</v>
      </c>
      <c r="C15" s="101"/>
      <c r="D15" s="101"/>
      <c r="E15" s="102"/>
      <c r="F15" s="118">
        <f>ROUND(-F14*G15,2)</f>
        <v>0</v>
      </c>
      <c r="G15" s="109">
        <f>IF(K6,6.75%,IF(K7,7.5%,IF(K8,8%,IF(K9,7%,IF(K10,0,IF(K11,8.65%,IF(K12,8%,0)))))))</f>
        <v>0</v>
      </c>
      <c r="H15" s="110"/>
      <c r="I15" s="108" t="s">
        <v>31</v>
      </c>
      <c r="J15" s="47"/>
      <c r="K15" s="1" t="b">
        <v>0</v>
      </c>
    </row>
    <row r="16" spans="1:11" ht="24" customHeight="1" x14ac:dyDescent="0.2">
      <c r="A16" s="98"/>
      <c r="B16" s="99" t="s">
        <v>4</v>
      </c>
      <c r="C16" s="101"/>
      <c r="D16" s="101"/>
      <c r="E16" s="102"/>
      <c r="F16" s="118">
        <f>ROUND(-F14*G16,2)</f>
        <v>0</v>
      </c>
      <c r="G16" s="109">
        <v>6.13E-2</v>
      </c>
      <c r="H16" s="111" t="s">
        <v>41</v>
      </c>
      <c r="I16" s="115"/>
      <c r="J16" s="46"/>
      <c r="K16" s="43" t="b">
        <v>0</v>
      </c>
    </row>
    <row r="17" spans="1:12" ht="24" customHeight="1" x14ac:dyDescent="0.2">
      <c r="A17" s="103"/>
      <c r="B17" s="104" t="s">
        <v>58</v>
      </c>
      <c r="C17" s="105"/>
      <c r="D17" s="105"/>
      <c r="E17" s="106"/>
      <c r="F17" s="86">
        <f>ROUND(-F14*G17,2)</f>
        <v>0</v>
      </c>
      <c r="G17" s="109">
        <f>IF(K14,1.45%,0)</f>
        <v>0</v>
      </c>
      <c r="H17" s="112"/>
      <c r="I17" s="115"/>
      <c r="J17" s="116"/>
      <c r="K17" s="43"/>
    </row>
    <row r="18" spans="1:12" ht="24" customHeight="1" thickBot="1" x14ac:dyDescent="0.25">
      <c r="A18" s="149" t="s">
        <v>5</v>
      </c>
      <c r="B18" s="150"/>
      <c r="C18" s="150"/>
      <c r="D18" s="150"/>
      <c r="E18" s="151"/>
      <c r="F18" s="87">
        <f>ROUND(F14+F15+F16+F17,2)</f>
        <v>0</v>
      </c>
      <c r="G18" s="113" t="s">
        <v>59</v>
      </c>
      <c r="H18" s="114"/>
      <c r="I18" s="114"/>
      <c r="J18" s="117"/>
    </row>
    <row r="19" spans="1:12" ht="15" customHeight="1" x14ac:dyDescent="0.2">
      <c r="A19" s="127" t="s">
        <v>12</v>
      </c>
      <c r="B19" s="128"/>
      <c r="C19" s="130"/>
      <c r="D19" s="130"/>
      <c r="E19" s="130"/>
      <c r="F19" s="130"/>
      <c r="G19" s="130"/>
      <c r="H19" s="130"/>
      <c r="I19" s="130"/>
      <c r="J19" s="131"/>
    </row>
    <row r="20" spans="1:12" ht="15" customHeight="1" x14ac:dyDescent="0.2">
      <c r="A20" s="76"/>
      <c r="B20" s="77"/>
      <c r="C20" s="132"/>
      <c r="D20" s="132"/>
      <c r="E20" s="132"/>
      <c r="F20" s="132"/>
      <c r="G20" s="132"/>
      <c r="H20" s="132"/>
      <c r="I20" s="132"/>
      <c r="J20" s="133"/>
    </row>
    <row r="21" spans="1:12" ht="15" customHeight="1" x14ac:dyDescent="0.2">
      <c r="A21" s="76"/>
      <c r="B21" s="77"/>
      <c r="C21" s="132"/>
      <c r="D21" s="132"/>
      <c r="E21" s="132"/>
      <c r="F21" s="132"/>
      <c r="G21" s="132"/>
      <c r="H21" s="132"/>
      <c r="I21" s="132"/>
      <c r="J21" s="133"/>
    </row>
    <row r="22" spans="1:12" ht="15" customHeight="1" x14ac:dyDescent="0.2">
      <c r="A22" s="76"/>
      <c r="B22" s="77"/>
      <c r="C22" s="132"/>
      <c r="D22" s="132"/>
      <c r="E22" s="132"/>
      <c r="F22" s="132"/>
      <c r="G22" s="132"/>
      <c r="H22" s="132"/>
      <c r="I22" s="132"/>
      <c r="J22" s="133"/>
    </row>
    <row r="23" spans="1:12" ht="15" customHeight="1" thickBot="1" x14ac:dyDescent="0.25">
      <c r="A23" s="78" t="s">
        <v>29</v>
      </c>
      <c r="B23" s="79"/>
      <c r="C23" s="136"/>
      <c r="D23" s="136"/>
      <c r="E23" s="136"/>
      <c r="F23" s="79" t="s">
        <v>30</v>
      </c>
      <c r="G23" s="134"/>
      <c r="H23" s="134"/>
      <c r="I23" s="134"/>
      <c r="J23" s="135"/>
    </row>
    <row r="24" spans="1:12" ht="12.75" customHeight="1" thickTop="1" x14ac:dyDescent="0.2">
      <c r="A24" s="123" t="s">
        <v>47</v>
      </c>
      <c r="B24" s="124"/>
      <c r="C24" s="124"/>
      <c r="D24" s="124"/>
      <c r="E24" s="124"/>
      <c r="F24" s="125"/>
      <c r="G24" s="124"/>
      <c r="H24" s="124"/>
      <c r="I24" s="124"/>
      <c r="J24" s="126"/>
    </row>
    <row r="25" spans="1:12" ht="24" customHeight="1" x14ac:dyDescent="0.2">
      <c r="A25" s="19" t="s">
        <v>8</v>
      </c>
      <c r="B25" s="20" t="s">
        <v>48</v>
      </c>
      <c r="C25" s="53" t="s">
        <v>37</v>
      </c>
      <c r="D25" s="20" t="s">
        <v>6</v>
      </c>
      <c r="E25" s="21" t="s">
        <v>7</v>
      </c>
      <c r="F25" s="22"/>
      <c r="G25" s="23" t="s">
        <v>43</v>
      </c>
      <c r="H25" s="23" t="s">
        <v>44</v>
      </c>
      <c r="I25" s="62" t="s">
        <v>37</v>
      </c>
      <c r="J25" s="24" t="s">
        <v>50</v>
      </c>
      <c r="K25" s="41"/>
      <c r="L25" s="41"/>
    </row>
    <row r="26" spans="1:12" ht="24" customHeight="1" x14ac:dyDescent="0.25">
      <c r="A26" s="80">
        <v>119</v>
      </c>
      <c r="B26" s="58"/>
      <c r="C26" s="54"/>
      <c r="D26" s="81">
        <f>-F14</f>
        <v>0</v>
      </c>
      <c r="E26" s="66"/>
      <c r="F26" s="25"/>
      <c r="G26" s="69"/>
      <c r="H26" s="69"/>
      <c r="I26" s="70"/>
      <c r="J26" s="26" t="str">
        <f>CONCATENATE("SEMP",C5)</f>
        <v>SEMP</v>
      </c>
      <c r="K26" s="42"/>
      <c r="L26" s="18"/>
    </row>
    <row r="27" spans="1:12" ht="24" customHeight="1" x14ac:dyDescent="0.2">
      <c r="A27" s="80" t="s">
        <v>38</v>
      </c>
      <c r="B27" s="58"/>
      <c r="C27" s="54"/>
      <c r="D27" s="81">
        <f>F16</f>
        <v>0</v>
      </c>
      <c r="E27" s="82">
        <f>-F14</f>
        <v>0</v>
      </c>
      <c r="F27" s="27"/>
      <c r="G27" s="27"/>
      <c r="H27" s="27"/>
      <c r="I27" s="27"/>
      <c r="J27" s="28"/>
      <c r="K27" s="18"/>
      <c r="L27" s="18"/>
    </row>
    <row r="28" spans="1:12" ht="24" customHeight="1" x14ac:dyDescent="0.2">
      <c r="A28" s="60" t="str">
        <f>IF(K8,"D570",IF(K12,"D575",IF($J$7="a","D512",IF($J$7="m","D510",IF($J$7="P","D514",IF($J$7="f","D513",IF($J$7="C","D511",IF($J$7="E","D515",""))))))))</f>
        <v/>
      </c>
      <c r="B28" s="59"/>
      <c r="C28" s="55"/>
      <c r="D28" s="81">
        <f>F15</f>
        <v>0</v>
      </c>
      <c r="E28" s="82">
        <f>IF(D28=0,0,-F14)</f>
        <v>0</v>
      </c>
      <c r="F28" s="27"/>
      <c r="G28" s="23" t="s">
        <v>46</v>
      </c>
      <c r="H28" s="23" t="s">
        <v>45</v>
      </c>
      <c r="I28" s="23" t="s">
        <v>52</v>
      </c>
      <c r="J28" s="71" t="s">
        <v>37</v>
      </c>
      <c r="K28" s="18"/>
      <c r="L28" s="18"/>
    </row>
    <row r="29" spans="1:12" ht="24" customHeight="1" x14ac:dyDescent="0.2">
      <c r="A29" s="80" t="s">
        <v>39</v>
      </c>
      <c r="B29" s="62" t="str">
        <f>IF(RIGHT(A29,1)="R", LEFT(A29,LEN(A29)-1) &amp;"P", A29)</f>
        <v>D800P</v>
      </c>
      <c r="C29" s="56"/>
      <c r="D29" s="81">
        <f>F16</f>
        <v>0</v>
      </c>
      <c r="E29" s="82">
        <f>-F14</f>
        <v>0</v>
      </c>
      <c r="F29" s="29">
        <v>6.13E-2</v>
      </c>
      <c r="G29" s="69" t="s">
        <v>37</v>
      </c>
      <c r="H29" s="69"/>
      <c r="I29" s="70"/>
      <c r="J29" s="72" t="s">
        <v>37</v>
      </c>
      <c r="K29" s="18"/>
      <c r="L29" s="18"/>
    </row>
    <row r="30" spans="1:12" ht="24" customHeight="1" x14ac:dyDescent="0.2">
      <c r="A30" s="61" t="str">
        <f>IF(K8,"D950R",IF(K12,"D960R",IF(K16,"D937R",IF($J$7="a","D840R",IF($J$7="m","D844R",IF($J$7="P","D845R",IF($J$7="f","D843R",IF($J$7="C","D841R",IF($J$7="E","D842R","")))))))))</f>
        <v/>
      </c>
      <c r="B30" s="62" t="str">
        <f>IF(RIGHT(A30,1)="R", LEFT(A30,LEN(A30)-1) &amp;"P", A30)</f>
        <v/>
      </c>
      <c r="C30" s="55"/>
      <c r="D30" s="82">
        <f>-($F$14*F30)</f>
        <v>0</v>
      </c>
      <c r="E30" s="82">
        <f>IF(F30&gt;0,-F14,0)</f>
        <v>0</v>
      </c>
      <c r="F30" s="30">
        <f>IF(K6,22%,IF(K7,22%,IF(K8,5%,IF(K9,40.72%,IF(K10,40.72%,IF(K11,12.56%,IF(K12,7%,IF(K16,11.7%,0))))))))</f>
        <v>0</v>
      </c>
      <c r="G30" s="27"/>
      <c r="H30" s="27"/>
      <c r="I30" s="27"/>
      <c r="J30" s="28"/>
      <c r="K30" s="18"/>
      <c r="L30" s="18"/>
    </row>
    <row r="31" spans="1:12" ht="24" customHeight="1" x14ac:dyDescent="0.2">
      <c r="A31" s="63" t="str">
        <f>IF(K13,"D953R",IF(K8,"D952R",IF(K16,"D958R",IF(K12,"D962R",""))))</f>
        <v/>
      </c>
      <c r="B31" s="62" t="str">
        <f>IF(RIGHT(A31,1)="R", LEFT(A31,LEN(A31)-1) &amp;"P", A31)</f>
        <v/>
      </c>
      <c r="C31" s="55"/>
      <c r="D31" s="82">
        <f>-($F$14*F31)</f>
        <v>0</v>
      </c>
      <c r="E31" s="82">
        <f>IF(F31&gt;0,-F14,0)</f>
        <v>0</v>
      </c>
      <c r="F31" s="30">
        <f>IF(K13,0.76%,IF(K8,0.26%,IF(K16,0.17%,IF(K12,0.08%,0))))</f>
        <v>0</v>
      </c>
      <c r="G31" s="23" t="s">
        <v>49</v>
      </c>
      <c r="H31" s="23" t="s">
        <v>51</v>
      </c>
      <c r="I31" s="23" t="s">
        <v>53</v>
      </c>
      <c r="J31" s="73" t="s">
        <v>37</v>
      </c>
      <c r="K31" s="18"/>
      <c r="L31" s="18"/>
    </row>
    <row r="32" spans="1:12" ht="24" customHeight="1" x14ac:dyDescent="0.2">
      <c r="A32" s="63" t="str">
        <f>IF(K8,"D954R",IF(K12,"D964R",""))</f>
        <v/>
      </c>
      <c r="B32" s="62" t="str">
        <f>IF(RIGHT(A32,1)="R", LEFT(A32,LEN(A32)-1) &amp;"P", A32)</f>
        <v/>
      </c>
      <c r="C32" s="55"/>
      <c r="D32" s="82">
        <f>-($F$14*F32)</f>
        <v>0</v>
      </c>
      <c r="E32" s="82">
        <f>IF(F32&gt;0,-F14,0)</f>
        <v>0</v>
      </c>
      <c r="F32" s="30">
        <f>IF(K8,0.94%,IF(K12,0.79%,0))</f>
        <v>0</v>
      </c>
      <c r="G32" s="69"/>
      <c r="H32" s="69"/>
      <c r="I32" s="69" t="s">
        <v>37</v>
      </c>
      <c r="J32" s="72" t="s">
        <v>37</v>
      </c>
      <c r="K32" s="18"/>
      <c r="L32" s="18"/>
    </row>
    <row r="33" spans="1:12" ht="24" customHeight="1" x14ac:dyDescent="0.2">
      <c r="A33" s="63" t="str">
        <f>IF(K8,"D951R",IF(K12,"D961R",""))</f>
        <v/>
      </c>
      <c r="B33" s="62" t="str">
        <f>IF(RIGHT(A33,1)="R", LEFT(A33,LEN(A33)-1) &amp;"P", A33)</f>
        <v/>
      </c>
      <c r="C33" s="55"/>
      <c r="D33" s="82">
        <f>IF(F33&gt;0,(D26*F33)-(D30+D31+D32),0)</f>
        <v>0</v>
      </c>
      <c r="E33" s="65" t="s">
        <v>61</v>
      </c>
      <c r="F33" s="30">
        <f>IF(K8,22%,IF(K12,12.56%,0))</f>
        <v>0</v>
      </c>
      <c r="G33" s="27"/>
      <c r="H33" s="27"/>
      <c r="I33" s="31" t="s">
        <v>37</v>
      </c>
      <c r="J33" s="32"/>
      <c r="K33" s="42"/>
      <c r="L33" s="18"/>
    </row>
    <row r="34" spans="1:12" ht="24" customHeight="1" x14ac:dyDescent="0.2">
      <c r="A34" s="61" t="str">
        <f>IF(AND(K14,K15),"MEDIE","")</f>
        <v/>
      </c>
      <c r="B34" s="62" t="s">
        <v>37</v>
      </c>
      <c r="C34" s="55"/>
      <c r="D34" s="82">
        <f>-($F$14*F34)</f>
        <v>0</v>
      </c>
      <c r="E34" s="82">
        <f>IF(F34&gt;0,-F14,0)</f>
        <v>0</v>
      </c>
      <c r="F34" s="29">
        <f>IF(AND(K14,K15),1.45%,0)</f>
        <v>0</v>
      </c>
      <c r="G34" s="74" t="s">
        <v>37</v>
      </c>
      <c r="H34" s="74" t="s">
        <v>37</v>
      </c>
      <c r="I34" s="74" t="s">
        <v>37</v>
      </c>
      <c r="J34" s="75" t="s">
        <v>37</v>
      </c>
    </row>
    <row r="35" spans="1:12" ht="24" customHeight="1" x14ac:dyDescent="0.2">
      <c r="A35" s="61" t="str">
        <f>IF(AND(K14,K15),"MEDIR","")</f>
        <v/>
      </c>
      <c r="B35" s="62" t="s">
        <v>37</v>
      </c>
      <c r="C35" s="55"/>
      <c r="D35" s="82">
        <f>-($F$14*F34)</f>
        <v>0</v>
      </c>
      <c r="E35" s="82">
        <f>IF(F35&gt;0,-F14,0)</f>
        <v>0</v>
      </c>
      <c r="F35" s="29">
        <f>IF(AND(K14,K15),1.45%,0)</f>
        <v>0</v>
      </c>
      <c r="G35" s="69" t="s">
        <v>37</v>
      </c>
      <c r="H35" s="69"/>
      <c r="I35" s="69"/>
      <c r="J35" s="72"/>
    </row>
    <row r="36" spans="1:12" ht="24" customHeight="1" x14ac:dyDescent="0.2">
      <c r="A36" s="61" t="str">
        <f>IF(K15,"FEDTX","")</f>
        <v/>
      </c>
      <c r="B36" s="59"/>
      <c r="C36" s="55"/>
      <c r="D36" s="65" t="s">
        <v>61</v>
      </c>
      <c r="E36" s="67" t="str">
        <f>IF(K15,(E27-D27-D28),"")</f>
        <v/>
      </c>
      <c r="F36" s="30"/>
      <c r="G36" s="31" t="s">
        <v>37</v>
      </c>
      <c r="H36" s="27"/>
      <c r="I36" s="31" t="s">
        <v>75</v>
      </c>
      <c r="J36" s="44" t="s">
        <v>63</v>
      </c>
    </row>
    <row r="37" spans="1:12" ht="24" customHeight="1" thickBot="1" x14ac:dyDescent="0.25">
      <c r="A37" s="83" t="s">
        <v>40</v>
      </c>
      <c r="B37" s="64"/>
      <c r="C37" s="57"/>
      <c r="D37" s="84">
        <f>D26-D27-D28-D34</f>
        <v>0</v>
      </c>
      <c r="E37" s="68"/>
      <c r="F37" s="33"/>
      <c r="G37" s="34"/>
      <c r="H37" s="34"/>
      <c r="I37" s="34"/>
      <c r="J37" s="35" t="s">
        <v>37</v>
      </c>
    </row>
    <row r="39" spans="1:12" x14ac:dyDescent="0.2">
      <c r="A39" s="122" t="s">
        <v>62</v>
      </c>
      <c r="B39" s="122"/>
      <c r="C39" s="122"/>
      <c r="D39" s="122"/>
      <c r="E39" s="122"/>
      <c r="F39" s="122"/>
      <c r="G39" s="122"/>
      <c r="H39" s="122"/>
      <c r="I39" s="122"/>
      <c r="J39" s="122"/>
    </row>
    <row r="40" spans="1:12" x14ac:dyDescent="0.2">
      <c r="E40" s="163"/>
      <c r="F40" s="163"/>
      <c r="G40" s="17"/>
      <c r="H40" s="163"/>
      <c r="I40" s="163"/>
    </row>
    <row r="41" spans="1:12" x14ac:dyDescent="0.2">
      <c r="G41" s="17"/>
    </row>
    <row r="42" spans="1:12" x14ac:dyDescent="0.2">
      <c r="E42" s="163"/>
      <c r="F42" s="163"/>
      <c r="G42" s="17"/>
      <c r="H42" s="163"/>
      <c r="I42" s="163"/>
    </row>
    <row r="43" spans="1:12" x14ac:dyDescent="0.2">
      <c r="G43" s="17"/>
    </row>
    <row r="44" spans="1:12" x14ac:dyDescent="0.2">
      <c r="E44" s="163"/>
      <c r="F44" s="163"/>
      <c r="G44" s="17"/>
      <c r="H44" s="163"/>
      <c r="I44" s="163"/>
    </row>
    <row r="45" spans="1:12" x14ac:dyDescent="0.2">
      <c r="G45" s="17"/>
    </row>
    <row r="46" spans="1:12" x14ac:dyDescent="0.2">
      <c r="G46" s="17"/>
    </row>
  </sheetData>
  <mergeCells count="25">
    <mergeCell ref="E40:F40"/>
    <mergeCell ref="E42:F42"/>
    <mergeCell ref="E44:F44"/>
    <mergeCell ref="H40:I40"/>
    <mergeCell ref="H42:I42"/>
    <mergeCell ref="H44:I44"/>
    <mergeCell ref="B6:E6"/>
    <mergeCell ref="A1:J2"/>
    <mergeCell ref="A3:J3"/>
    <mergeCell ref="A18:E18"/>
    <mergeCell ref="A14:E14"/>
    <mergeCell ref="A12:E12"/>
    <mergeCell ref="A7:B7"/>
    <mergeCell ref="C5:D5"/>
    <mergeCell ref="A5:B5"/>
    <mergeCell ref="G5:J5"/>
    <mergeCell ref="G6:J6"/>
    <mergeCell ref="A39:J39"/>
    <mergeCell ref="A24:J24"/>
    <mergeCell ref="A19:B19"/>
    <mergeCell ref="C7:D7"/>
    <mergeCell ref="C19:J22"/>
    <mergeCell ref="G23:J23"/>
    <mergeCell ref="C23:E23"/>
    <mergeCell ref="G12:J12"/>
  </mergeCells>
  <phoneticPr fontId="0" type="noConversion"/>
  <printOptions horizontalCentered="1"/>
  <pageMargins left="0.5" right="0.39" top="0.52" bottom="0.5" header="0.5" footer="0.5"/>
  <pageSetup scale="80" orientation="portrait" r:id="rId1"/>
  <headerFooter alignWithMargins="0">
    <oddFooter>&amp;LRevised 7/19/2018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6</xdr:col>
                    <xdr:colOff>66675</xdr:colOff>
                    <xdr:row>6</xdr:row>
                    <xdr:rowOff>9525</xdr:rowOff>
                  </from>
                  <to>
                    <xdr:col>6</xdr:col>
                    <xdr:colOff>514350</xdr:colOff>
                    <xdr:row>6</xdr:row>
                    <xdr:rowOff>238125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8</xdr:col>
                    <xdr:colOff>9525</xdr:colOff>
                    <xdr:row>12</xdr:row>
                    <xdr:rowOff>85725</xdr:rowOff>
                  </from>
                  <to>
                    <xdr:col>8</xdr:col>
                    <xdr:colOff>304800</xdr:colOff>
                    <xdr:row>13</xdr:row>
                    <xdr:rowOff>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8</xdr:col>
                    <xdr:colOff>571500</xdr:colOff>
                    <xdr:row>12</xdr:row>
                    <xdr:rowOff>85725</xdr:rowOff>
                  </from>
                  <to>
                    <xdr:col>9</xdr:col>
                    <xdr:colOff>19050</xdr:colOff>
                    <xdr:row>13</xdr:row>
                    <xdr:rowOff>0</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9</xdr:col>
                    <xdr:colOff>476250</xdr:colOff>
                    <xdr:row>15</xdr:row>
                    <xdr:rowOff>123825</xdr:rowOff>
                  </from>
                  <to>
                    <xdr:col>9</xdr:col>
                    <xdr:colOff>790575</xdr:colOff>
                    <xdr:row>16</xdr:row>
                    <xdr:rowOff>0</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8</xdr:col>
                    <xdr:colOff>9525</xdr:colOff>
                    <xdr:row>13</xdr:row>
                    <xdr:rowOff>85725</xdr:rowOff>
                  </from>
                  <to>
                    <xdr:col>8</xdr:col>
                    <xdr:colOff>304800</xdr:colOff>
                    <xdr:row>14</xdr:row>
                    <xdr:rowOff>0</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8</xdr:col>
                    <xdr:colOff>571500</xdr:colOff>
                    <xdr:row>13</xdr:row>
                    <xdr:rowOff>85725</xdr:rowOff>
                  </from>
                  <to>
                    <xdr:col>9</xdr:col>
                    <xdr:colOff>19050</xdr:colOff>
                    <xdr:row>14</xdr:row>
                    <xdr:rowOff>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0</xdr:col>
                    <xdr:colOff>0</xdr:colOff>
                    <xdr:row>8</xdr:row>
                    <xdr:rowOff>9525</xdr:rowOff>
                  </from>
                  <to>
                    <xdr:col>2</xdr:col>
                    <xdr:colOff>314325</xdr:colOff>
                    <xdr:row>8</xdr:row>
                    <xdr:rowOff>238125</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0</xdr:col>
                    <xdr:colOff>0</xdr:colOff>
                    <xdr:row>9</xdr:row>
                    <xdr:rowOff>9525</xdr:rowOff>
                  </from>
                  <to>
                    <xdr:col>2</xdr:col>
                    <xdr:colOff>323850</xdr:colOff>
                    <xdr:row>9</xdr:row>
                    <xdr:rowOff>238125</xdr:rowOff>
                  </to>
                </anchor>
              </controlPr>
            </control>
          </mc:Choice>
        </mc:AlternateContent>
        <mc:AlternateContent xmlns:mc="http://schemas.openxmlformats.org/markup-compatibility/2006">
          <mc:Choice Requires="x14">
            <control shapeId="2070" r:id="rId12" name="Check Box 22">
              <controlPr defaultSize="0" autoFill="0" autoLine="0" autoPict="0">
                <anchor moveWithCells="1">
                  <from>
                    <xdr:col>3</xdr:col>
                    <xdr:colOff>266700</xdr:colOff>
                    <xdr:row>9</xdr:row>
                    <xdr:rowOff>9525</xdr:rowOff>
                  </from>
                  <to>
                    <xdr:col>5</xdr:col>
                    <xdr:colOff>0</xdr:colOff>
                    <xdr:row>9</xdr:row>
                    <xdr:rowOff>228600</xdr:rowOff>
                  </to>
                </anchor>
              </controlPr>
            </control>
          </mc:Choice>
        </mc:AlternateContent>
        <mc:AlternateContent xmlns:mc="http://schemas.openxmlformats.org/markup-compatibility/2006">
          <mc:Choice Requires="x14">
            <control shapeId="2071" r:id="rId13" name="Check Box 23">
              <controlPr defaultSize="0" autoFill="0" autoLine="0" autoPict="0">
                <anchor moveWithCells="1">
                  <from>
                    <xdr:col>6</xdr:col>
                    <xdr:colOff>676275</xdr:colOff>
                    <xdr:row>8</xdr:row>
                    <xdr:rowOff>19050</xdr:rowOff>
                  </from>
                  <to>
                    <xdr:col>8</xdr:col>
                    <xdr:colOff>333375</xdr:colOff>
                    <xdr:row>9</xdr:row>
                    <xdr:rowOff>0</xdr:rowOff>
                  </to>
                </anchor>
              </controlPr>
            </control>
          </mc:Choice>
        </mc:AlternateContent>
        <mc:AlternateContent xmlns:mc="http://schemas.openxmlformats.org/markup-compatibility/2006">
          <mc:Choice Requires="x14">
            <control shapeId="2073" r:id="rId14" name="Check Box 25">
              <controlPr defaultSize="0" autoFill="0" autoLine="0" autoPict="0">
                <anchor moveWithCells="1">
                  <from>
                    <xdr:col>6</xdr:col>
                    <xdr:colOff>590550</xdr:colOff>
                    <xdr:row>6</xdr:row>
                    <xdr:rowOff>9525</xdr:rowOff>
                  </from>
                  <to>
                    <xdr:col>7</xdr:col>
                    <xdr:colOff>190500</xdr:colOff>
                    <xdr:row>6</xdr:row>
                    <xdr:rowOff>238125</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from>
                    <xdr:col>6</xdr:col>
                    <xdr:colOff>676275</xdr:colOff>
                    <xdr:row>9</xdr:row>
                    <xdr:rowOff>9525</xdr:rowOff>
                  </from>
                  <to>
                    <xdr:col>8</xdr:col>
                    <xdr:colOff>333375</xdr:colOff>
                    <xdr:row>9</xdr:row>
                    <xdr:rowOff>238125</xdr:rowOff>
                  </to>
                </anchor>
              </controlPr>
            </control>
          </mc:Choice>
        </mc:AlternateContent>
        <mc:AlternateContent xmlns:mc="http://schemas.openxmlformats.org/markup-compatibility/2006">
          <mc:Choice Requires="x14">
            <control shapeId="2076" r:id="rId16" name="Check Box 28">
              <controlPr defaultSize="0" autoFill="0" autoLine="0" autoPict="0" altText="PERS Type DCR">
                <anchor moveWithCells="1">
                  <from>
                    <xdr:col>5</xdr:col>
                    <xdr:colOff>28575</xdr:colOff>
                    <xdr:row>9</xdr:row>
                    <xdr:rowOff>0</xdr:rowOff>
                  </from>
                  <to>
                    <xdr:col>6</xdr:col>
                    <xdr:colOff>323850</xdr:colOff>
                    <xdr:row>10</xdr:row>
                    <xdr:rowOff>19050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3</xdr:col>
                    <xdr:colOff>266700</xdr:colOff>
                    <xdr:row>8</xdr:row>
                    <xdr:rowOff>19050</xdr:rowOff>
                  </from>
                  <to>
                    <xdr:col>4</xdr:col>
                    <xdr:colOff>485775</xdr:colOff>
                    <xdr:row>8</xdr:row>
                    <xdr:rowOff>238125</xdr:rowOff>
                  </to>
                </anchor>
              </controlPr>
            </control>
          </mc:Choice>
        </mc:AlternateContent>
        <mc:AlternateContent xmlns:mc="http://schemas.openxmlformats.org/markup-compatibility/2006">
          <mc:Choice Requires="x14">
            <control shapeId="2066" r:id="rId18" name="Check Box 18">
              <controlPr defaultSize="0" autoFill="0" autoLine="0" autoPict="0" altText="PERS Type DCR">
                <anchor moveWithCells="1">
                  <from>
                    <xdr:col>5</xdr:col>
                    <xdr:colOff>28575</xdr:colOff>
                    <xdr:row>8</xdr:row>
                    <xdr:rowOff>0</xdr:rowOff>
                  </from>
                  <to>
                    <xdr:col>6</xdr:col>
                    <xdr:colOff>295275</xdr:colOff>
                    <xdr:row>9</xdr:row>
                    <xdr:rowOff>19050</xdr:rowOff>
                  </to>
                </anchor>
              </controlPr>
            </control>
          </mc:Choice>
        </mc:AlternateContent>
        <mc:AlternateContent xmlns:mc="http://schemas.openxmlformats.org/markup-compatibility/2006">
          <mc:Choice Requires="x14">
            <control shapeId="2088" r:id="rId19" name="Check Box 40">
              <controlPr defaultSize="0" autoFill="0" autoLine="0" autoPict="0">
                <anchor moveWithCells="1">
                  <from>
                    <xdr:col>7</xdr:col>
                    <xdr:colOff>733425</xdr:colOff>
                    <xdr:row>35</xdr:row>
                    <xdr:rowOff>104775</xdr:rowOff>
                  </from>
                  <to>
                    <xdr:col>8</xdr:col>
                    <xdr:colOff>47625</xdr:colOff>
                    <xdr:row>36</xdr:row>
                    <xdr:rowOff>19050</xdr:rowOff>
                  </to>
                </anchor>
              </controlPr>
            </control>
          </mc:Choice>
        </mc:AlternateContent>
        <mc:AlternateContent xmlns:mc="http://schemas.openxmlformats.org/markup-compatibility/2006">
          <mc:Choice Requires="x14">
            <control shapeId="2089" r:id="rId20" name="Check Box 41">
              <controlPr defaultSize="0" autoFill="0" autoLine="0" autoPict="0">
                <anchor moveWithCells="1">
                  <from>
                    <xdr:col>8</xdr:col>
                    <xdr:colOff>781050</xdr:colOff>
                    <xdr:row>35</xdr:row>
                    <xdr:rowOff>104775</xdr:rowOff>
                  </from>
                  <to>
                    <xdr:col>9</xdr:col>
                    <xdr:colOff>219075</xdr:colOff>
                    <xdr:row>36</xdr:row>
                    <xdr:rowOff>19050</xdr:rowOff>
                  </to>
                </anchor>
              </controlPr>
            </control>
          </mc:Choice>
        </mc:AlternateContent>
        <mc:AlternateContent xmlns:mc="http://schemas.openxmlformats.org/markup-compatibility/2006">
          <mc:Choice Requires="x14">
            <control shapeId="2091" r:id="rId21" name="Check Box 43">
              <controlPr defaultSize="0" autoFill="0" autoLine="0" autoPict="0">
                <anchor moveWithCells="1">
                  <from>
                    <xdr:col>7</xdr:col>
                    <xdr:colOff>952500</xdr:colOff>
                    <xdr:row>8</xdr:row>
                    <xdr:rowOff>0</xdr:rowOff>
                  </from>
                  <to>
                    <xdr:col>9</xdr:col>
                    <xdr:colOff>152400</xdr:colOff>
                    <xdr:row>9</xdr:row>
                    <xdr:rowOff>0</xdr:rowOff>
                  </to>
                </anchor>
              </controlPr>
            </control>
          </mc:Choice>
        </mc:AlternateContent>
        <mc:AlternateContent xmlns:mc="http://schemas.openxmlformats.org/markup-compatibility/2006">
          <mc:Choice Requires="x14">
            <control shapeId="2127" r:id="rId22" name="Check Box 79">
              <controlPr defaultSize="0" autoFill="0" autoLine="0" autoPict="0">
                <anchor moveWithCells="1">
                  <from>
                    <xdr:col>0</xdr:col>
                    <xdr:colOff>47625</xdr:colOff>
                    <xdr:row>37</xdr:row>
                    <xdr:rowOff>123825</xdr:rowOff>
                  </from>
                  <to>
                    <xdr:col>0</xdr:col>
                    <xdr:colOff>495300</xdr:colOff>
                    <xdr:row>39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7C022E9BF2504E9774C2803284E097" ma:contentTypeVersion="9" ma:contentTypeDescription="Create a new document." ma:contentTypeScope="" ma:versionID="79e317a27efe553b7d95e0ace39f3812">
  <xsd:schema xmlns:xsd="http://www.w3.org/2001/XMLSchema" xmlns:xs="http://www.w3.org/2001/XMLSchema" xmlns:p="http://schemas.microsoft.com/office/2006/metadata/properties" xmlns:ns2="5cda0204-0e5f-48ab-93e9-41c8cd34521f" xmlns:ns3="ba4ef42b-c21f-46cc-99e7-9c72f716c827" targetNamespace="http://schemas.microsoft.com/office/2006/metadata/properties" ma:root="true" ma:fieldsID="a6e54ce3258e3977ed6574b52d56ccf4" ns2:_="" ns3:_="">
    <xsd:import namespace="5cda0204-0e5f-48ab-93e9-41c8cd34521f"/>
    <xsd:import namespace="ba4ef42b-c21f-46cc-99e7-9c72f716c827"/>
    <xsd:element name="properties">
      <xsd:complexType>
        <xsd:sequence>
          <xsd:element name="documentManagement">
            <xsd:complexType>
              <xsd:all>
                <xsd:element ref="ns2:DOF_Category" minOccurs="0"/>
                <xsd:element ref="ns3:Transmittal" minOccurs="0"/>
                <xsd:element ref="ns3:Category" minOccurs="0"/>
                <xsd:element ref="ns3:Web_x0020_Source_x0020_Folder" minOccurs="0"/>
                <xsd:element ref="ns3:Web_x0020_Ser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a0204-0e5f-48ab-93e9-41c8cd34521f" elementFormDefault="qualified">
    <xsd:import namespace="http://schemas.microsoft.com/office/2006/documentManagement/types"/>
    <xsd:import namespace="http://schemas.microsoft.com/office/infopath/2007/PartnerControls"/>
    <xsd:element name="DOF_Category" ma:index="2" nillable="true" ma:displayName="Document Type" ma:format="RadioButtons" ma:internalName="DOF_Category">
      <xsd:simpleType>
        <xsd:restriction base="dms:Choice">
          <xsd:enumeration value="Accounting Proc Manual"/>
          <xsd:enumeration value="Alaska Admin Manual"/>
          <xsd:enumeration value="Form"/>
          <xsd:enumeration value="Payroll Proc Manual"/>
          <xsd:enumeration value="Reference"/>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ba4ef42b-c21f-46cc-99e7-9c72f716c827" elementFormDefault="qualified">
    <xsd:import namespace="http://schemas.microsoft.com/office/2006/documentManagement/types"/>
    <xsd:import namespace="http://schemas.microsoft.com/office/infopath/2007/PartnerControls"/>
    <xsd:element name="Transmittal" ma:index="3" nillable="true" ma:displayName="Transmittal" ma:decimals="0" ma:description="Latest transmittal that updates section." ma:internalName="Transmittal">
      <xsd:simpleType>
        <xsd:restriction base="dms:Number"/>
      </xsd:simpleType>
    </xsd:element>
    <xsd:element name="Category" ma:index="10" nillable="true" ma:displayName="Category" ma:default="Not Applicable" ma:format="Dropdown" ma:internalName="Category">
      <xsd:simpleType>
        <xsd:restriction base="dms:Choice">
          <xsd:enumeration value="Not Applicable"/>
          <xsd:enumeration value="Accounting"/>
          <xsd:enumeration value="Charge Cards"/>
          <xsd:enumeration value="Electronic Payments"/>
          <xsd:enumeration value="Enterprise Applications"/>
          <xsd:enumeration value="IRIS"/>
          <xsd:enumeration value="Moving"/>
          <xsd:enumeration value="Payroll"/>
          <xsd:enumeration value="Personnel"/>
          <xsd:enumeration value="Procurement"/>
          <xsd:enumeration value="Publications"/>
          <xsd:enumeration value="Systems Security"/>
          <xsd:enumeration value="Tax"/>
          <xsd:enumeration value="Travel"/>
          <xsd:enumeration value="APM 01. OVERVIEW"/>
          <xsd:enumeration value="APM 02. SECURITY &amp; AUTHORITIES"/>
          <xsd:enumeration value="APM 03. ACCOUNTING"/>
          <xsd:enumeration value="APM 04. FIN TRANSACTIONS &amp; BATCH PROCESSING"/>
          <xsd:enumeration value="APM 05. BUDGETS"/>
          <xsd:enumeration value="APM 06. REVENUE"/>
          <xsd:enumeration value="APM 07. EXPENDITURE OPEN ITEMS"/>
          <xsd:enumeration value="APM 08. PAYMENTS"/>
          <xsd:enumeration value="APM 09. JOURNAL ENTRIES"/>
          <xsd:enumeration value="APM 10. VENDORS"/>
          <xsd:enumeration value="APM 11. TRAVEL, MILEAGE &amp; MOVING"/>
          <xsd:enumeration value="APM 12. RSAs"/>
          <xsd:enumeration value="APM 13. FUND ACCOUNTING"/>
          <xsd:enumeration value="APM 14. SPECIAL PROCESSES"/>
          <xsd:enumeration value="APM 15. CASH"/>
          <xsd:enumeration value="APM 16. AUTOPAY"/>
          <xsd:enumeration value="APM 17. REPORTS"/>
          <xsd:enumeration value="APM XX. APPENDIX &amp; GLOSSARY"/>
          <xsd:enumeration value="PPM 01. OVERVIEW"/>
          <xsd:enumeration value="PPM 02. AKPAY FEATURES"/>
          <xsd:enumeration value="PPM 03. AKPAY SECURITY"/>
          <xsd:enumeration value="PPM 04. POSITION CONTROL"/>
          <xsd:enumeration value="PPM 05. APPOINTMENTS"/>
          <xsd:enumeration value="PPM 06. PAYROLL CHANGE ACTIONS"/>
          <xsd:enumeration value="PPM 07. SEPARATION OR INACTIVE STATUS"/>
          <xsd:enumeration value="PPM 08. LABOR DISTRIBUTION"/>
          <xsd:enumeration value="PPM 09. AUTOMATIC EARNINGS AND PRETAX DEDC"/>
          <xsd:enumeration value="PPM 10. EE DEDC AND ER CHARGES"/>
          <xsd:enumeration value="PPM 11. TIME AND ATTENANCE"/>
          <xsd:enumeration value="PPM 12. LEAVE ACCOUNTING"/>
          <xsd:enumeration value="PPM 13. SPECIAL PROCESSES"/>
          <xsd:enumeration value="PPM 14. ER/EE VERIFICATION"/>
          <xsd:enumeration value="PPM 15. AKPAY REPORTS"/>
          <xsd:enumeration value="PPM 16. AKPAY ACCUM AND HISTORY"/>
          <xsd:enumeration value="PPM 17. AKPAY INTERFACES"/>
          <xsd:enumeration value="PPM 99. APPENDIX"/>
        </xsd:restriction>
      </xsd:simpleType>
    </xsd:element>
    <xsd:element name="Web_x0020_Source_x0020_Folder" ma:index="11" nillable="true" ma:displayName="Web Source Folder" ma:description="Web Source Folder (from URL)" ma:format="Dropdown" ma:internalName="Web_x0020_Source_x0020_Folder">
      <xsd:simpleType>
        <xsd:restriction base="dms:Choice">
          <xsd:enumeration value="acct"/>
          <xsd:enumeration value="akpay"/>
          <xsd:enumeration value="aksas"/>
          <xsd:enumeration value="alder"/>
          <xsd:enumeration value="charge_cards"/>
          <xsd:enumeration value="controls"/>
          <xsd:enumeration value="css"/>
          <xsd:enumeration value="epay"/>
          <xsd:enumeration value="forms"/>
          <xsd:enumeration value="help"/>
          <xsd:enumeration value="images"/>
          <xsd:enumeration value="iris"/>
          <xsd:enumeration value="learnalaska"/>
          <xsd:enumeration value="manuals"/>
          <xsd:enumeration value="manuals &gt; aam"/>
          <xsd:enumeration value="manuals &gt; apm"/>
          <xsd:enumeration value="manuals &gt; handy_guide"/>
          <xsd:enumeration value="manuals &gt; ppm"/>
          <xsd:enumeration value="moving"/>
          <xsd:enumeration value="payroll"/>
          <xsd:enumeration value="payroll &gt; sal_sched"/>
          <xsd:enumeration value="reports"/>
          <xsd:enumeration value="scripts"/>
          <xsd:enumeration value="ssa"/>
          <xsd:enumeration value="training"/>
          <xsd:enumeration value="travel"/>
          <xsd:enumeration value="updates"/>
          <xsd:enumeration value="OBSOLETE"/>
        </xsd:restriction>
      </xsd:simpleType>
    </xsd:element>
    <xsd:element name="Web_x0020_Server" ma:index="12" nillable="true" ma:displayName="Web Server" ma:default="doaweb" ma:format="RadioButtons" ma:internalName="Web_x0020_Server">
      <xsd:simpleType>
        <xsd:union memberTypes="dms:Text">
          <xsd:simpleType>
            <xsd:restriction base="dms:Choice">
              <xsd:enumeration value="doaweb"/>
              <xsd:enumeration value="intranet/auth"/>
              <xsd:enumeration value="N/A"/>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ransmittal xmlns="ba4ef42b-c21f-46cc-99e7-9c72f716c827" xsi:nil="true"/>
    <DOF_Category xmlns="5cda0204-0e5f-48ab-93e9-41c8cd34521f">Form</DOF_Category>
    <Category xmlns="ba4ef42b-c21f-46cc-99e7-9c72f716c827">Payroll</Category>
    <Web_x0020_Source_x0020_Folder xmlns="ba4ef42b-c21f-46cc-99e7-9c72f716c827">forms</Web_x0020_Source_x0020_Folder>
    <Web_x0020_Server xmlns="ba4ef42b-c21f-46cc-99e7-9c72f716c827">doaweb</Web_x0020_Server>
  </documentManagement>
</p:properties>
</file>

<file path=customXml/itemProps1.xml><?xml version="1.0" encoding="utf-8"?>
<ds:datastoreItem xmlns:ds="http://schemas.openxmlformats.org/officeDocument/2006/customXml" ds:itemID="{39B76AD9-E451-4FFE-9A57-D757194A0C60}">
  <ds:schemaRefs>
    <ds:schemaRef ds:uri="http://schemas.microsoft.com/office/2006/metadata/longProperties"/>
  </ds:schemaRefs>
</ds:datastoreItem>
</file>

<file path=customXml/itemProps2.xml><?xml version="1.0" encoding="utf-8"?>
<ds:datastoreItem xmlns:ds="http://schemas.openxmlformats.org/officeDocument/2006/customXml" ds:itemID="{A1D95D69-A743-40B1-9D86-18DD7DE2B5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da0204-0e5f-48ab-93e9-41c8cd34521f"/>
    <ds:schemaRef ds:uri="ba4ef42b-c21f-46cc-99e7-9c72f716c8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993318-7A79-4F89-82B8-5F9145410D6A}">
  <ds:schemaRefs>
    <ds:schemaRef ds:uri="http://schemas.microsoft.com/sharepoint/v3/contenttype/forms"/>
  </ds:schemaRefs>
</ds:datastoreItem>
</file>

<file path=customXml/itemProps4.xml><?xml version="1.0" encoding="utf-8"?>
<ds:datastoreItem xmlns:ds="http://schemas.openxmlformats.org/officeDocument/2006/customXml" ds:itemID="{D8B2E3B1-2279-4690-9F8F-10EC2E92EAE9}">
  <ds:schemaRefs>
    <ds:schemaRef ds:uri="http://schemas.openxmlformats.org/package/2006/metadata/core-properties"/>
    <ds:schemaRef ds:uri="http://purl.org/dc/elements/1.1/"/>
    <ds:schemaRef ds:uri="http://schemas.microsoft.com/office/2006/metadata/properties"/>
    <ds:schemaRef ds:uri="5cda0204-0e5f-48ab-93e9-41c8cd34521f"/>
    <ds:schemaRef ds:uri="ba4ef42b-c21f-46cc-99e7-9c72f716c827"/>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CY OP Wksht</vt:lpstr>
      <vt:lpstr>'CY OP Wksht'!Print_Area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Salary Overpayment Worksheet - Prior Year</dc:title>
  <dc:creator>Payroll Section, Div of Finance, Dept of Administration, State of Alaska</dc:creator>
  <cp:lastModifiedBy>Amanda SW Thomas (DOA)</cp:lastModifiedBy>
  <cp:lastPrinted>2018-08-02T00:37:55Z</cp:lastPrinted>
  <dcterms:created xsi:type="dcterms:W3CDTF">2001-08-22T20:25:31Z</dcterms:created>
  <dcterms:modified xsi:type="dcterms:W3CDTF">2018-08-02T00:39:43Z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0x010100297C022E9BF2504E9774C2803284E097</vt:lpwstr>
  </property>
</Properties>
</file>