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mc:AlternateContent xmlns:mc="http://schemas.openxmlformats.org/markup-compatibility/2006">
    <mc:Choice Requires="x15">
      <x15ac:absPath xmlns:x15ac="http://schemas.microsoft.com/office/spreadsheetml/2010/11/ac" url="C:\Users\awthomas\Documents\Website Files\DOAWEB\trunk\doaweb\forms\resource\"/>
    </mc:Choice>
  </mc:AlternateContent>
  <xr:revisionPtr revIDLastSave="0" documentId="8_{AE1711A1-D075-415E-9575-9D59478265E5}" xr6:coauthVersionLast="34" xr6:coauthVersionMax="34" xr10:uidLastSave="{00000000-0000-0000-0000-000000000000}"/>
  <bookViews>
    <workbookView xWindow="600" yWindow="330" windowWidth="15795" windowHeight="9480" activeTab="1" xr2:uid="{00000000-000D-0000-FFFF-FFFF00000000}"/>
  </bookViews>
  <sheets>
    <sheet name="Instructions" sheetId="2" r:id="rId1"/>
    <sheet name="PY OP Wksht" sheetId="1" r:id="rId2"/>
  </sheets>
  <definedNames>
    <definedName name="_xlnm.Print_Area" localSheetId="1">'PY OP Wksht'!$A$1:$J$44</definedName>
  </definedNames>
  <calcPr calcId="179021"/>
  <fileRecoveryPr autoRecover="0"/>
</workbook>
</file>

<file path=xl/calcChain.xml><?xml version="1.0" encoding="utf-8"?>
<calcChain xmlns="http://schemas.openxmlformats.org/spreadsheetml/2006/main">
  <c r="F31" i="1" l="1"/>
  <c r="F29" i="1" l="1"/>
  <c r="A29" i="1"/>
  <c r="J25" i="1" l="1"/>
  <c r="B28" i="1"/>
  <c r="B29" i="1" l="1"/>
  <c r="A27" i="1"/>
  <c r="A32" i="1"/>
  <c r="B32" i="1" s="1"/>
  <c r="A31" i="1"/>
  <c r="B31" i="1" s="1"/>
  <c r="K13" i="1"/>
  <c r="F30" i="1" s="1"/>
  <c r="F32" i="1"/>
  <c r="F14" i="1"/>
  <c r="G15" i="1"/>
  <c r="D30" i="1" l="1"/>
  <c r="A30" i="1"/>
  <c r="B30" i="1" s="1"/>
  <c r="E31" i="1"/>
  <c r="D31" i="1"/>
  <c r="D25" i="1"/>
  <c r="E29" i="1"/>
  <c r="D29" i="1"/>
  <c r="E26" i="1"/>
  <c r="F16" i="1"/>
  <c r="E28" i="1"/>
  <c r="F15" i="1"/>
  <c r="D27" i="1" s="1"/>
  <c r="E27" i="1" s="1"/>
  <c r="E30" i="1" l="1"/>
  <c r="D32" i="1"/>
  <c r="D28" i="1"/>
  <c r="D26" i="1"/>
  <c r="D36" i="1" s="1"/>
  <c r="F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Kelly Baines</author>
    <author>Patrick Eggers</author>
  </authors>
  <commentList>
    <comment ref="F7" authorId="0" shapeId="0" xr:uid="{00000000-0006-0000-0100-000001000000}">
      <text>
        <r>
          <rPr>
            <b/>
            <sz val="8"/>
            <color indexed="81"/>
            <rFont val="Tahoma"/>
            <family val="2"/>
          </rPr>
          <t>Go to DEDM-Employee Tax Parameter-FICA Class A or M Eligible-X or S - Not Eligible</t>
        </r>
      </text>
    </comment>
    <comment ref="I7" authorId="0" shapeId="0" xr:uid="{00000000-0006-0000-0100-000002000000}">
      <text>
        <r>
          <rPr>
            <b/>
            <sz val="8"/>
            <color indexed="81"/>
            <rFont val="Tahoma"/>
            <family val="2"/>
          </rPr>
          <t>Enter Occ code from DEDM-Misc Deductions-PENS Deduction Type at time of overpayment</t>
        </r>
      </text>
    </comment>
    <comment ref="G12" authorId="0" shapeId="0" xr:uid="{00000000-0006-0000-0100-000003000000}">
      <text>
        <r>
          <rPr>
            <b/>
            <sz val="8"/>
            <color indexed="81"/>
            <rFont val="Tahoma"/>
            <family val="2"/>
          </rPr>
          <t>If employee is terminated, verify SBS and Retirement accounts are still available and put on hold.</t>
        </r>
      </text>
    </comment>
    <comment ref="H16" authorId="0" shapeId="0" xr:uid="{00000000-0006-0000-0100-000004000000}">
      <text>
        <r>
          <rPr>
            <b/>
            <sz val="8"/>
            <color indexed="81"/>
            <rFont val="Tahoma"/>
            <family val="2"/>
          </rPr>
          <t>If SBS is maxed out in year of OP, complete SBS calculation worksheet to determine if SBS is applicable.</t>
        </r>
      </text>
    </comment>
    <comment ref="G17" authorId="0" shapeId="0" xr:uid="{00000000-0006-0000-0100-000005000000}">
      <text>
        <r>
          <rPr>
            <b/>
            <sz val="8"/>
            <color indexed="81"/>
            <rFont val="Tahoma"/>
            <family val="2"/>
          </rPr>
          <t>Go to DEDM-Misc Deductions-locate D061M-if EE has amount in Contribution to Goal field, add this to current Goal Amount</t>
        </r>
      </text>
    </comment>
    <comment ref="I17" authorId="1" shapeId="0" xr:uid="{00000000-0006-0000-0100-000006000000}">
      <text>
        <r>
          <rPr>
            <b/>
            <sz val="9"/>
            <color indexed="81"/>
            <rFont val="Tahoma"/>
            <family val="2"/>
          </rPr>
          <t>Go to DEDM-Misc Deductions-locate D061M-if EE has amount in Contribution to Goal field, add this to current Goal Amount</t>
        </r>
        <r>
          <rPr>
            <sz val="9"/>
            <color indexed="81"/>
            <rFont val="Tahoma"/>
            <family val="2"/>
          </rPr>
          <t xml:space="preserve">
 </t>
        </r>
      </text>
    </comment>
  </commentList>
</comments>
</file>

<file path=xl/sharedStrings.xml><?xml version="1.0" encoding="utf-8"?>
<sst xmlns="http://schemas.openxmlformats.org/spreadsheetml/2006/main" count="99" uniqueCount="72">
  <si>
    <t>Employee Information:</t>
  </si>
  <si>
    <t>Net Overpayment Calculation:</t>
  </si>
  <si>
    <t>Overpaid Gross Wages</t>
  </si>
  <si>
    <t>less:  Employee Retirement Contribution</t>
  </si>
  <si>
    <t>less:  Employee SBS Contribution</t>
  </si>
  <si>
    <t>Total Net Overpayment Due from Employee</t>
  </si>
  <si>
    <t>PRIOR CALENDAR YEAR</t>
  </si>
  <si>
    <t>Amount</t>
  </si>
  <si>
    <t>Base</t>
  </si>
  <si>
    <t>Code</t>
  </si>
  <si>
    <t>Name:</t>
  </si>
  <si>
    <t>Department:</t>
  </si>
  <si>
    <t>Remaining Overpaid Gross Wages</t>
  </si>
  <si>
    <t>Year Overpaid:</t>
  </si>
  <si>
    <t>Comments:</t>
  </si>
  <si>
    <t>less:  PY Collected Gross Overpayment</t>
  </si>
  <si>
    <t>Calculation</t>
  </si>
  <si>
    <t>Worksheet Entry</t>
  </si>
  <si>
    <t>Separated employees</t>
  </si>
  <si>
    <t>Shaded section at bottom of form is for DOF use only!</t>
  </si>
  <si>
    <t>DOF Notification</t>
  </si>
  <si>
    <t>Enter any gross amount collected in the prior year as a negative (-) amount.</t>
  </si>
  <si>
    <t>SBS ok</t>
  </si>
  <si>
    <t>Occup Code:</t>
  </si>
  <si>
    <t>SBS available?</t>
  </si>
  <si>
    <t>Retirement available?</t>
  </si>
  <si>
    <t xml:space="preserve">     Yes</t>
  </si>
  <si>
    <t xml:space="preserve">  No</t>
  </si>
  <si>
    <t>Verify SBS &amp; Retirement accounts w/R&amp;B for terms</t>
  </si>
  <si>
    <t>Term Date:</t>
  </si>
  <si>
    <t>Enter employee information at the top of form.  Enter termination date if separated.</t>
  </si>
  <si>
    <t>GROSS TO NET
SALARY OVERPAYMENT WORKSHEET</t>
  </si>
  <si>
    <t>Retirement Plan (check one):</t>
  </si>
  <si>
    <t>Medicare Eligible?</t>
  </si>
  <si>
    <t>Prepared by:</t>
  </si>
  <si>
    <t>Contact #</t>
  </si>
  <si>
    <t>Date R&amp;B contacted:</t>
  </si>
  <si>
    <t>SBS and Retirement will be automatically calculated based on the Occup code and Retirement Plan entered on the worksheet.</t>
  </si>
  <si>
    <t xml:space="preserve">Include any comments on worksheet such as cashin (no PERS), etc.  </t>
  </si>
  <si>
    <t xml:space="preserve">Overpayments for separated employees must be taken care of immediately.  Their SBS and Retirement account funds must be available to reduce the overpayment. TSG's/Agencies should contact Retirement &amp; Benefits before notice is given to the employee. If SBS and/or Retirement accounts have been paid out to the employee, do not reduce the overpayment by these amounts. Enter 0 in the Retirement and/or SBS % on the worksheet. Check appropriate box on the worksheet whether Retirement and SBS is available.  Include the date R&amp;B was notified. </t>
  </si>
  <si>
    <t>Enter the total gross overpayment calculated into Overpaid Gross Wages field.</t>
  </si>
  <si>
    <t>Immediately email the gross to net worksheet along with the audit worksheet to the DOF Overpayment desk.</t>
  </si>
  <si>
    <t>Employee ID:</t>
  </si>
  <si>
    <t xml:space="preserve"> </t>
  </si>
  <si>
    <t>D500</t>
  </si>
  <si>
    <t>D800R</t>
  </si>
  <si>
    <t>D060</t>
  </si>
  <si>
    <t>SBS max verified? (EE Ded Summary)</t>
  </si>
  <si>
    <t xml:space="preserve">If the employee has  an amount under the "Contribution to Goal" field this must be added to the total "Goal Amount" box.  Overpayment will not take correctly if amounts are not combined! </t>
  </si>
  <si>
    <t>If the employee repays the overpayment by personal check, end date the D061M  set up and notify DOF.</t>
  </si>
  <si>
    <t>Check DEDM/EE Deduction Summary D500 code to determine if employee has maxed out on SBS during the year. If maxed out, complete Overpayment SBS calculation worksheet to determine if SBS is applicable. If SBS is not applicable, enter 0 in SBS % and make a note in the comment section. Check the box on worksheet to indicate SBS max was verified.</t>
  </si>
  <si>
    <t>D061M Set Up</t>
  </si>
  <si>
    <t>Once the final net amount is determined, set up a D061M deduction under the DEDM/Misc. deductions tab with a positive (+) Net Gross under Goal Amount &amp; a positive (+) Override Amount if collecting in multiple payments. Enter "From Date" field for start of repayments. If collecting net amount due in one lump sum, set up the OTDED document for a one-time payment to repay the net due.</t>
  </si>
  <si>
    <t xml:space="preserve">MISC/OTDed </t>
  </si>
  <si>
    <t xml:space="preserve">If any amount remains for prior year after collecting thru final pay for separated employees, </t>
  </si>
  <si>
    <t>Fund</t>
  </si>
  <si>
    <t>Dept</t>
  </si>
  <si>
    <t>Unit</t>
  </si>
  <si>
    <t>Object</t>
  </si>
  <si>
    <t>***DOF USE ONLY                                                -                                                      DOF USE ONLY***</t>
  </si>
  <si>
    <t>"P"</t>
  </si>
  <si>
    <t>Sub-Object</t>
  </si>
  <si>
    <t xml:space="preserve">  Reporting</t>
  </si>
  <si>
    <t>Appr-Unit</t>
  </si>
  <si>
    <t>Location</t>
  </si>
  <si>
    <t>Sub-Location</t>
  </si>
  <si>
    <t>**</t>
  </si>
  <si>
    <t>Set up a D061 for the net remaining under a MISC document, attach a copy of the OP worksheet/audit sheet to the MISC document for reference.</t>
  </si>
  <si>
    <t>DOF will process IRIS HRM transactions to record the overpayment.</t>
  </si>
  <si>
    <r>
      <rPr>
        <u/>
        <sz val="10"/>
        <rFont val="Arial"/>
        <family val="2"/>
      </rPr>
      <t>PRIOR</t>
    </r>
    <r>
      <rPr>
        <sz val="10"/>
        <rFont val="Arial"/>
        <family val="2"/>
      </rPr>
      <t xml:space="preserve"> YEAR OVERPAYMENT WORKSHEET</t>
    </r>
  </si>
  <si>
    <t>Calculate the gross overpayment; evaluate all warrants paid prior to calendar year end.  PP01 is the first warrant of a new year, since they are paid in the new year. Caution should be taken to not include them in the Prior years' calculation. (12/31/xx is usually PP01 and is not prior year)</t>
  </si>
  <si>
    <r>
      <t xml:space="preserve">D061M Contrib to Goal Amount - </t>
    </r>
    <r>
      <rPr>
        <b/>
        <sz val="10"/>
        <color rgb="FFFF0000"/>
        <rFont val="Arial"/>
        <family val="2"/>
      </rPr>
      <t>see note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</si>
</sst>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00\-0000"/>
    <numFmt numFmtId="165" formatCode="00000000"/>
    <numFmt numFmtId="166" formatCode="000000"/>
  </numFmts>
  <fonts count="17" x14ac:knownFonts="1">
    <font>
      <sz val="10"/>
      <name val="Arial"/>
    </font>
    <font>
      <sz val="10"/>
      <name val="Arial"/>
      <family val="2"/>
    </font>
    <font>
      <b/>
      <sz val="10"/>
      <name val="Arial"/>
      <family val="2"/>
    </font>
    <font>
      <u/>
      <sz val="10"/>
      <name val="Arial"/>
      <family val="2"/>
    </font>
    <font>
      <b/>
      <sz val="8"/>
      <color indexed="81"/>
      <name val="Tahoma"/>
      <family val="2"/>
    </font>
    <font>
      <sz val="10"/>
      <color rgb="FFFF0000"/>
      <name val="Arial"/>
      <family val="2"/>
    </font>
    <font>
      <b/>
      <sz val="10"/>
      <color rgb="FFFF0000"/>
      <name val="Arial"/>
      <family val="2"/>
    </font>
    <font>
      <sz val="8"/>
      <color rgb="FF000000"/>
      <name val="Tahoma"/>
      <family val="2"/>
    </font>
    <font>
      <b/>
      <sz val="11"/>
      <color rgb="FFFF0000"/>
      <name val="Arial"/>
      <family val="2"/>
    </font>
    <font>
      <sz val="9"/>
      <color indexed="81"/>
      <name val="Tahoma"/>
      <family val="2"/>
    </font>
    <font>
      <b/>
      <sz val="9"/>
      <color indexed="81"/>
      <name val="Tahoma"/>
      <family val="2"/>
    </font>
    <font>
      <b/>
      <sz val="10"/>
      <name val="Arial"/>
      <family val="2"/>
    </font>
    <font>
      <sz val="10"/>
      <name val="Arial"/>
      <family val="2"/>
    </font>
    <font>
      <b/>
      <sz val="11"/>
      <name val="Arial"/>
      <family val="2"/>
    </font>
    <font>
      <sz val="10"/>
      <color rgb="FFFF0000"/>
      <name val="Arial"/>
      <family val="2"/>
    </font>
    <font>
      <b/>
      <sz val="9"/>
      <name val="Arial"/>
      <family val="2"/>
    </font>
    <font>
      <b/>
      <sz val="16"/>
      <color theme="0"/>
      <name val="Arial"/>
      <family val="2"/>
    </font>
  </fonts>
  <fills count="7">
    <fill>
      <patternFill patternType="none"/>
    </fill>
    <fill>
      <patternFill patternType="gray125"/>
    </fill>
    <fill>
      <patternFill patternType="solid">
        <fgColor indexed="9"/>
        <bgColor indexed="64"/>
      </patternFill>
    </fill>
    <fill>
      <patternFill patternType="solid">
        <fgColor rgb="FFEDF6F9"/>
        <bgColor indexed="64"/>
      </patternFill>
    </fill>
    <fill>
      <patternFill patternType="solid">
        <fgColor rgb="FFF3FFFF"/>
        <bgColor indexed="64"/>
      </patternFill>
    </fill>
    <fill>
      <patternFill patternType="solid">
        <fgColor theme="3"/>
        <bgColor indexed="64"/>
      </patternFill>
    </fill>
    <fill>
      <patternFill patternType="solid">
        <fgColor theme="0" tint="-4.9989318521683403E-2"/>
        <bgColor indexed="64"/>
      </patternFill>
    </fill>
  </fills>
  <borders count="34">
    <border>
      <left/>
      <right/>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s>
  <cellStyleXfs count="2">
    <xf numFmtId="0" fontId="0" fillId="0" borderId="0"/>
    <xf numFmtId="44" fontId="1" fillId="0" borderId="0" applyFont="0" applyFill="0" applyBorder="0" applyAlignment="0" applyProtection="0"/>
  </cellStyleXfs>
  <cellXfs count="154">
    <xf numFmtId="0" fontId="0" fillId="0" borderId="0" xfId="0"/>
    <xf numFmtId="0" fontId="0" fillId="0" borderId="0" xfId="0" applyProtection="1">
      <protection locked="0"/>
    </xf>
    <xf numFmtId="0" fontId="0" fillId="0" borderId="0" xfId="0" applyFill="1" applyProtection="1">
      <protection locked="0"/>
    </xf>
    <xf numFmtId="44" fontId="0" fillId="2" borderId="2" xfId="1" applyFont="1" applyFill="1" applyBorder="1" applyProtection="1">
      <protection locked="0"/>
    </xf>
    <xf numFmtId="44" fontId="0" fillId="2" borderId="3" xfId="1" applyFont="1" applyFill="1" applyBorder="1" applyProtection="1">
      <protection locked="0"/>
    </xf>
    <xf numFmtId="14" fontId="2" fillId="2" borderId="4" xfId="0" applyNumberFormat="1" applyFont="1" applyFill="1" applyBorder="1" applyAlignment="1" applyProtection="1">
      <alignment horizontal="center"/>
      <protection locked="0"/>
    </xf>
    <xf numFmtId="0" fontId="0" fillId="0" borderId="0" xfId="0" applyProtection="1"/>
    <xf numFmtId="0" fontId="2" fillId="2" borderId="8" xfId="0" applyFont="1"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10" xfId="0" applyFill="1" applyBorder="1" applyAlignment="1" applyProtection="1">
      <alignment horizontal="left" vertical="center"/>
    </xf>
    <xf numFmtId="0" fontId="0" fillId="2" borderId="0" xfId="0" applyFill="1" applyBorder="1" applyAlignment="1" applyProtection="1">
      <alignment horizontal="left" vertical="center"/>
    </xf>
    <xf numFmtId="0" fontId="2" fillId="2" borderId="0" xfId="0" applyFont="1" applyFill="1" applyBorder="1" applyAlignment="1" applyProtection="1">
      <alignment horizontal="left" vertical="center"/>
    </xf>
    <xf numFmtId="0" fontId="0" fillId="2" borderId="0" xfId="0" applyFill="1" applyBorder="1" applyAlignment="1" applyProtection="1">
      <alignment horizontal="right" vertical="center"/>
    </xf>
    <xf numFmtId="0" fontId="2" fillId="2" borderId="0" xfId="0"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11"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0" borderId="0" xfId="0" applyBorder="1" applyProtection="1"/>
    <xf numFmtId="0" fontId="0" fillId="0" borderId="11" xfId="0" applyBorder="1" applyProtection="1"/>
    <xf numFmtId="0" fontId="0" fillId="2" borderId="11" xfId="0" applyFill="1" applyBorder="1" applyProtection="1"/>
    <xf numFmtId="0" fontId="1" fillId="0" borderId="0" xfId="0" applyFont="1" applyProtection="1"/>
    <xf numFmtId="0" fontId="0" fillId="0" borderId="0" xfId="0" applyFill="1" applyBorder="1" applyProtection="1"/>
    <xf numFmtId="0" fontId="2" fillId="4" borderId="21" xfId="0" applyFont="1" applyFill="1" applyBorder="1" applyAlignment="1" applyProtection="1">
      <alignment horizontal="center"/>
    </xf>
    <xf numFmtId="0" fontId="2" fillId="4" borderId="12" xfId="0" applyFont="1" applyFill="1" applyBorder="1" applyAlignment="1" applyProtection="1">
      <alignment horizontal="center"/>
    </xf>
    <xf numFmtId="0" fontId="2" fillId="4" borderId="3" xfId="0" applyFont="1" applyFill="1" applyBorder="1" applyAlignment="1" applyProtection="1">
      <alignment horizontal="center"/>
    </xf>
    <xf numFmtId="0" fontId="2" fillId="4" borderId="0" xfId="0" applyFont="1" applyFill="1" applyBorder="1" applyAlignment="1" applyProtection="1">
      <alignment horizontal="center"/>
    </xf>
    <xf numFmtId="0" fontId="2" fillId="4" borderId="3" xfId="0" applyFont="1" applyFill="1" applyBorder="1" applyAlignment="1" applyProtection="1">
      <alignment horizontal="center" vertical="center"/>
    </xf>
    <xf numFmtId="0" fontId="2" fillId="4" borderId="30" xfId="0" applyFont="1" applyFill="1" applyBorder="1" applyAlignment="1" applyProtection="1">
      <alignment horizontal="center" vertical="center" wrapText="1"/>
    </xf>
    <xf numFmtId="165" fontId="0" fillId="4" borderId="0" xfId="0" applyNumberFormat="1" applyFill="1" applyBorder="1" applyAlignment="1" applyProtection="1">
      <alignment horizontal="center"/>
    </xf>
    <xf numFmtId="0" fontId="8" fillId="4" borderId="30" xfId="0" applyFont="1" applyFill="1" applyBorder="1" applyProtection="1"/>
    <xf numFmtId="0" fontId="0" fillId="4" borderId="0" xfId="0" applyFill="1" applyBorder="1" applyProtection="1"/>
    <xf numFmtId="0" fontId="0" fillId="4" borderId="11" xfId="0" applyFill="1" applyBorder="1" applyProtection="1"/>
    <xf numFmtId="10" fontId="0" fillId="4" borderId="0" xfId="0" applyNumberFormat="1" applyFill="1" applyBorder="1" applyAlignment="1" applyProtection="1">
      <alignment horizontal="center"/>
    </xf>
    <xf numFmtId="10" fontId="0" fillId="4" borderId="13" xfId="0" applyNumberFormat="1" applyFill="1" applyBorder="1" applyAlignment="1" applyProtection="1">
      <alignment horizontal="center"/>
    </xf>
    <xf numFmtId="0" fontId="1" fillId="4" borderId="0" xfId="0" applyFont="1" applyFill="1" applyBorder="1" applyProtection="1"/>
    <xf numFmtId="0" fontId="0" fillId="4" borderId="11" xfId="0" applyFill="1" applyBorder="1" applyProtection="1">
      <protection locked="0"/>
    </xf>
    <xf numFmtId="0" fontId="0" fillId="4" borderId="16" xfId="0" applyFill="1" applyBorder="1" applyProtection="1"/>
    <xf numFmtId="0" fontId="0" fillId="4" borderId="17" xfId="0" applyFill="1" applyBorder="1" applyProtection="1"/>
    <xf numFmtId="0" fontId="1" fillId="4" borderId="18" xfId="0" applyFont="1" applyFill="1" applyBorder="1" applyProtection="1"/>
    <xf numFmtId="0" fontId="2" fillId="4" borderId="5" xfId="0" applyFont="1" applyFill="1" applyBorder="1" applyProtection="1"/>
    <xf numFmtId="0" fontId="2" fillId="4" borderId="6" xfId="0" applyFont="1" applyFill="1" applyBorder="1" applyProtection="1"/>
    <xf numFmtId="0" fontId="2" fillId="4" borderId="7" xfId="0" applyFont="1" applyFill="1" applyBorder="1" applyProtection="1"/>
    <xf numFmtId="0" fontId="0" fillId="4" borderId="6" xfId="0" applyFill="1" applyBorder="1" applyProtection="1"/>
    <xf numFmtId="0" fontId="0" fillId="4" borderId="7" xfId="0" applyFill="1" applyBorder="1" applyProtection="1"/>
    <xf numFmtId="0" fontId="1" fillId="0" borderId="0" xfId="0" applyFont="1" applyFill="1" applyBorder="1" applyAlignment="1" applyProtection="1">
      <alignment horizontal="center"/>
    </xf>
    <xf numFmtId="0" fontId="0" fillId="0" borderId="0" xfId="0" applyFill="1" applyBorder="1" applyProtection="1">
      <protection locked="0"/>
    </xf>
    <xf numFmtId="0" fontId="0" fillId="3" borderId="0" xfId="0" applyFill="1" applyProtection="1">
      <protection locked="0"/>
    </xf>
    <xf numFmtId="0" fontId="11" fillId="0" borderId="0" xfId="0" applyFont="1"/>
    <xf numFmtId="0" fontId="12" fillId="0" borderId="0" xfId="0" applyFont="1"/>
    <xf numFmtId="0" fontId="13" fillId="0" borderId="0" xfId="0" applyFont="1"/>
    <xf numFmtId="0" fontId="14" fillId="0" borderId="0" xfId="0" applyFont="1" applyAlignment="1">
      <alignment horizontal="right"/>
    </xf>
    <xf numFmtId="0" fontId="12" fillId="0" borderId="0" xfId="0" applyFont="1" applyAlignment="1">
      <alignment horizontal="left" indent="1"/>
    </xf>
    <xf numFmtId="0" fontId="2" fillId="2" borderId="1" xfId="0" applyFont="1" applyFill="1" applyBorder="1" applyAlignment="1" applyProtection="1">
      <alignment horizontal="left" vertical="center"/>
      <protection locked="0"/>
    </xf>
    <xf numFmtId="0" fontId="2" fillId="4" borderId="21" xfId="0" applyFont="1" applyFill="1" applyBorder="1" applyAlignment="1" applyProtection="1">
      <alignment horizontal="center"/>
      <protection locked="0"/>
    </xf>
    <xf numFmtId="0" fontId="2" fillId="4" borderId="12" xfId="0" applyFont="1" applyFill="1" applyBorder="1" applyAlignment="1" applyProtection="1">
      <alignment horizontal="center"/>
      <protection locked="0"/>
    </xf>
    <xf numFmtId="0" fontId="6" fillId="4" borderId="12" xfId="0" applyFont="1" applyFill="1" applyBorder="1" applyAlignment="1" applyProtection="1">
      <alignment horizontal="center"/>
      <protection locked="0"/>
    </xf>
    <xf numFmtId="43" fontId="6" fillId="4" borderId="12" xfId="0" applyNumberFormat="1" applyFont="1" applyFill="1" applyBorder="1" applyAlignment="1" applyProtection="1">
      <alignment horizontal="center"/>
      <protection locked="0"/>
    </xf>
    <xf numFmtId="43" fontId="5" fillId="4" borderId="3" xfId="0" applyNumberFormat="1" applyFont="1" applyFill="1" applyBorder="1" applyAlignment="1" applyProtection="1">
      <alignment horizontal="center"/>
      <protection locked="0"/>
    </xf>
    <xf numFmtId="43" fontId="6" fillId="4" borderId="3" xfId="0" applyNumberFormat="1" applyFont="1" applyFill="1" applyBorder="1" applyAlignment="1" applyProtection="1">
      <alignment horizontal="center"/>
      <protection locked="0"/>
    </xf>
    <xf numFmtId="0" fontId="2" fillId="4" borderId="10" xfId="0" applyNumberFormat="1" applyFont="1" applyFill="1" applyBorder="1" applyAlignment="1" applyProtection="1">
      <alignment horizontal="center"/>
      <protection locked="0"/>
    </xf>
    <xf numFmtId="0" fontId="2" fillId="4" borderId="3" xfId="0" applyNumberFormat="1" applyFont="1" applyFill="1" applyBorder="1" applyAlignment="1" applyProtection="1">
      <alignment horizontal="center"/>
      <protection locked="0"/>
    </xf>
    <xf numFmtId="0" fontId="6" fillId="4" borderId="3" xfId="0" applyNumberFormat="1" applyFont="1" applyFill="1" applyBorder="1" applyAlignment="1" applyProtection="1">
      <alignment horizontal="center"/>
      <protection locked="0"/>
    </xf>
    <xf numFmtId="0" fontId="2" fillId="4" borderId="3" xfId="0" applyFont="1" applyFill="1" applyBorder="1" applyAlignment="1" applyProtection="1">
      <alignment horizontal="center"/>
      <protection locked="0"/>
    </xf>
    <xf numFmtId="0" fontId="6" fillId="4" borderId="3" xfId="0" applyFont="1" applyFill="1" applyBorder="1" applyAlignment="1" applyProtection="1">
      <alignment horizontal="center"/>
      <protection locked="0"/>
    </xf>
    <xf numFmtId="0" fontId="2" fillId="4" borderId="9" xfId="0" applyNumberFormat="1" applyFont="1" applyFill="1" applyBorder="1" applyAlignment="1" applyProtection="1">
      <alignment horizontal="center"/>
      <protection locked="0"/>
    </xf>
    <xf numFmtId="0" fontId="2" fillId="4" borderId="5" xfId="0" applyNumberFormat="1" applyFont="1" applyFill="1" applyBorder="1" applyAlignment="1" applyProtection="1">
      <alignment horizontal="center"/>
      <protection locked="0"/>
    </xf>
    <xf numFmtId="0" fontId="0" fillId="4" borderId="9" xfId="0" applyNumberFormat="1" applyFill="1" applyBorder="1" applyAlignment="1" applyProtection="1">
      <alignment horizontal="center"/>
      <protection locked="0"/>
    </xf>
    <xf numFmtId="43" fontId="6" fillId="4" borderId="2" xfId="0" applyNumberFormat="1" applyFont="1" applyFill="1" applyBorder="1" applyAlignment="1" applyProtection="1">
      <alignment horizontal="center"/>
      <protection locked="0"/>
    </xf>
    <xf numFmtId="0" fontId="2" fillId="4" borderId="19" xfId="0" applyFont="1" applyFill="1" applyBorder="1" applyAlignment="1" applyProtection="1">
      <alignment horizontal="center"/>
      <protection locked="0"/>
    </xf>
    <xf numFmtId="0" fontId="2" fillId="4" borderId="15" xfId="0" applyFont="1" applyFill="1" applyBorder="1" applyAlignment="1" applyProtection="1">
      <alignment horizontal="center"/>
      <protection locked="0"/>
    </xf>
    <xf numFmtId="43" fontId="6" fillId="4" borderId="15" xfId="0" applyNumberFormat="1" applyFont="1" applyFill="1" applyBorder="1" applyAlignment="1" applyProtection="1">
      <alignment horizontal="center"/>
      <protection locked="0"/>
    </xf>
    <xf numFmtId="43" fontId="2" fillId="4" borderId="15" xfId="0" applyNumberFormat="1" applyFont="1" applyFill="1" applyBorder="1" applyAlignment="1" applyProtection="1">
      <alignment horizontal="center"/>
      <protection locked="0"/>
    </xf>
    <xf numFmtId="0" fontId="1" fillId="4" borderId="3" xfId="0" applyFont="1" applyFill="1" applyBorder="1" applyAlignment="1" applyProtection="1">
      <alignment horizontal="center" vertical="center"/>
      <protection locked="0"/>
    </xf>
    <xf numFmtId="0" fontId="1" fillId="4" borderId="22" xfId="0" applyFont="1" applyFill="1" applyBorder="1" applyAlignment="1" applyProtection="1">
      <alignment horizontal="center" vertical="center"/>
      <protection locked="0"/>
    </xf>
    <xf numFmtId="0" fontId="2" fillId="4" borderId="3" xfId="0" applyFont="1" applyFill="1" applyBorder="1" applyAlignment="1" applyProtection="1">
      <alignment horizontal="center" vertical="center"/>
      <protection locked="0"/>
    </xf>
    <xf numFmtId="0" fontId="2" fillId="4" borderId="30" xfId="0" applyFont="1" applyFill="1" applyBorder="1" applyAlignment="1" applyProtection="1">
      <alignment horizontal="center" vertical="center" wrapText="1"/>
      <protection locked="0"/>
    </xf>
    <xf numFmtId="0" fontId="1" fillId="4" borderId="30" xfId="0" applyFont="1" applyFill="1" applyBorder="1" applyAlignment="1" applyProtection="1">
      <alignment horizontal="center" vertical="center"/>
      <protection locked="0"/>
    </xf>
    <xf numFmtId="0" fontId="2" fillId="4" borderId="30" xfId="0" applyFont="1" applyFill="1" applyBorder="1" applyAlignment="1" applyProtection="1">
      <alignment horizontal="center" vertical="center"/>
      <protection locked="0"/>
    </xf>
    <xf numFmtId="0" fontId="2" fillId="4" borderId="30" xfId="0" applyFont="1" applyFill="1" applyBorder="1" applyAlignment="1" applyProtection="1">
      <alignment horizontal="center"/>
      <protection locked="0"/>
    </xf>
    <xf numFmtId="44" fontId="0" fillId="4" borderId="14" xfId="1" applyFont="1" applyFill="1" applyBorder="1" applyProtection="1"/>
    <xf numFmtId="44" fontId="0" fillId="4" borderId="15" xfId="1" applyFont="1" applyFill="1" applyBorder="1" applyProtection="1"/>
    <xf numFmtId="0" fontId="2" fillId="6" borderId="5" xfId="0" applyFont="1" applyFill="1" applyBorder="1" applyAlignment="1" applyProtection="1">
      <alignment horizontal="right" vertical="center"/>
    </xf>
    <xf numFmtId="164" fontId="2" fillId="6" borderId="6" xfId="0" applyNumberFormat="1" applyFont="1" applyFill="1" applyBorder="1" applyAlignment="1" applyProtection="1">
      <alignment horizontal="left" vertical="center"/>
    </xf>
    <xf numFmtId="164" fontId="2" fillId="6" borderId="6" xfId="0" applyNumberFormat="1" applyFont="1" applyFill="1" applyBorder="1" applyAlignment="1" applyProtection="1">
      <alignment horizontal="right" vertical="center"/>
    </xf>
    <xf numFmtId="0" fontId="2" fillId="6" borderId="6" xfId="0" applyFont="1" applyFill="1" applyBorder="1" applyAlignment="1" applyProtection="1">
      <alignment horizontal="right" vertical="center"/>
    </xf>
    <xf numFmtId="0" fontId="2" fillId="6" borderId="8" xfId="0" applyFont="1" applyFill="1" applyBorder="1" applyAlignment="1" applyProtection="1">
      <alignment horizontal="center" vertical="center"/>
    </xf>
    <xf numFmtId="0" fontId="2" fillId="6" borderId="5" xfId="0" applyFont="1" applyFill="1" applyBorder="1" applyProtection="1"/>
    <xf numFmtId="0" fontId="2" fillId="6" borderId="6" xfId="0" applyFont="1" applyFill="1" applyBorder="1" applyAlignment="1" applyProtection="1">
      <alignment horizontal="left"/>
    </xf>
    <xf numFmtId="0" fontId="2" fillId="6" borderId="12" xfId="0" applyFont="1" applyFill="1" applyBorder="1" applyAlignment="1" applyProtection="1">
      <alignment horizontal="left"/>
    </xf>
    <xf numFmtId="0" fontId="2" fillId="6" borderId="6" xfId="0" applyFont="1" applyFill="1" applyBorder="1" applyAlignment="1" applyProtection="1">
      <alignment horizontal="center"/>
    </xf>
    <xf numFmtId="0" fontId="2" fillId="6" borderId="12" xfId="0" applyFont="1" applyFill="1" applyBorder="1" applyAlignment="1" applyProtection="1">
      <alignment horizontal="center"/>
    </xf>
    <xf numFmtId="0" fontId="2" fillId="6" borderId="10" xfId="0" applyFont="1" applyFill="1" applyBorder="1" applyAlignment="1" applyProtection="1"/>
    <xf numFmtId="0" fontId="2" fillId="6" borderId="0" xfId="0" applyFont="1" applyFill="1" applyBorder="1" applyAlignment="1" applyProtection="1"/>
    <xf numFmtId="0" fontId="2" fillId="6" borderId="33" xfId="0" applyFont="1" applyFill="1" applyBorder="1" applyAlignment="1" applyProtection="1">
      <alignment horizontal="left"/>
    </xf>
    <xf numFmtId="0" fontId="2" fillId="6" borderId="31" xfId="0" applyFont="1" applyFill="1" applyBorder="1" applyAlignment="1" applyProtection="1">
      <alignment horizontal="left"/>
    </xf>
    <xf numFmtId="0" fontId="0" fillId="6" borderId="13" xfId="0" applyFill="1" applyBorder="1" applyProtection="1"/>
    <xf numFmtId="0" fontId="2" fillId="6" borderId="0" xfId="0" applyFont="1" applyFill="1" applyBorder="1" applyAlignment="1" applyProtection="1">
      <alignment horizontal="right"/>
    </xf>
    <xf numFmtId="10" fontId="2" fillId="6" borderId="13" xfId="0" applyNumberFormat="1" applyFont="1" applyFill="1" applyBorder="1" applyAlignment="1" applyProtection="1">
      <alignment horizontal="center"/>
    </xf>
    <xf numFmtId="0" fontId="0" fillId="6" borderId="0" xfId="0" applyFill="1" applyProtection="1"/>
    <xf numFmtId="0" fontId="2" fillId="6" borderId="0" xfId="0" applyFont="1" applyFill="1" applyBorder="1" applyAlignment="1" applyProtection="1">
      <alignment horizontal="left"/>
    </xf>
    <xf numFmtId="0" fontId="2" fillId="6" borderId="0" xfId="0" applyFont="1" applyFill="1" applyProtection="1"/>
    <xf numFmtId="0" fontId="2" fillId="6" borderId="16" xfId="0" applyFont="1" applyFill="1" applyBorder="1" applyAlignment="1" applyProtection="1">
      <alignment horizontal="left"/>
    </xf>
    <xf numFmtId="0" fontId="0" fillId="6" borderId="17" xfId="0" applyFill="1" applyBorder="1" applyProtection="1"/>
    <xf numFmtId="0" fontId="0" fillId="6" borderId="18" xfId="0" applyFill="1" applyBorder="1" applyProtection="1"/>
    <xf numFmtId="0" fontId="2" fillId="6" borderId="9" xfId="0" applyFont="1" applyFill="1" applyBorder="1" applyAlignment="1" applyProtection="1">
      <alignment horizontal="left" vertical="center"/>
    </xf>
    <xf numFmtId="0" fontId="0" fillId="6" borderId="8" xfId="0" applyFill="1" applyBorder="1" applyAlignment="1" applyProtection="1">
      <alignment horizontal="left" vertical="center"/>
    </xf>
    <xf numFmtId="0" fontId="2" fillId="6" borderId="8" xfId="0" applyFont="1" applyFill="1" applyBorder="1" applyAlignment="1" applyProtection="1">
      <alignment horizontal="left" vertical="center"/>
    </xf>
    <xf numFmtId="0" fontId="0" fillId="6" borderId="8" xfId="0" applyFill="1" applyBorder="1" applyAlignment="1" applyProtection="1">
      <alignment horizontal="right" vertical="center"/>
    </xf>
    <xf numFmtId="0" fontId="0" fillId="6" borderId="8" xfId="0" applyFill="1" applyBorder="1" applyAlignment="1" applyProtection="1">
      <alignment horizontal="center" vertical="center"/>
    </xf>
    <xf numFmtId="0" fontId="0" fillId="6" borderId="1" xfId="0" applyFill="1" applyBorder="1" applyAlignment="1" applyProtection="1">
      <alignment horizontal="center" vertical="center"/>
    </xf>
    <xf numFmtId="44" fontId="0" fillId="0" borderId="3" xfId="1" applyFont="1" applyFill="1" applyBorder="1" applyProtection="1">
      <protection locked="0"/>
    </xf>
    <xf numFmtId="0" fontId="12" fillId="0" borderId="0" xfId="0" applyFont="1" applyAlignment="1">
      <alignment horizontal="left" wrapText="1"/>
    </xf>
    <xf numFmtId="0" fontId="12" fillId="0" borderId="0" xfId="0" applyFont="1" applyAlignment="1">
      <alignment wrapText="1"/>
    </xf>
    <xf numFmtId="0" fontId="0" fillId="0" borderId="24" xfId="0" applyBorder="1" applyProtection="1">
      <protection locked="0"/>
    </xf>
    <xf numFmtId="0" fontId="2" fillId="2" borderId="6" xfId="0" applyFont="1" applyFill="1" applyBorder="1" applyAlignment="1" applyProtection="1">
      <alignment horizontal="left" vertical="center"/>
      <protection locked="0"/>
    </xf>
    <xf numFmtId="0" fontId="16" fillId="5" borderId="28" xfId="0" applyFont="1" applyFill="1" applyBorder="1" applyAlignment="1" applyProtection="1">
      <alignment horizontal="center" vertical="top" wrapText="1"/>
    </xf>
    <xf numFmtId="0" fontId="16" fillId="5" borderId="25" xfId="0" applyFont="1" applyFill="1" applyBorder="1" applyAlignment="1" applyProtection="1">
      <alignment horizontal="center" vertical="top"/>
    </xf>
    <xf numFmtId="0" fontId="16" fillId="5" borderId="26" xfId="0" applyFont="1" applyFill="1" applyBorder="1" applyAlignment="1" applyProtection="1">
      <alignment horizontal="center" vertical="top"/>
    </xf>
    <xf numFmtId="0" fontId="16" fillId="5" borderId="10" xfId="0" applyFont="1" applyFill="1" applyBorder="1" applyAlignment="1" applyProtection="1">
      <alignment horizontal="center" vertical="top"/>
    </xf>
    <xf numFmtId="0" fontId="16" fillId="5" borderId="0" xfId="0" applyFont="1" applyFill="1" applyBorder="1" applyAlignment="1" applyProtection="1">
      <alignment horizontal="center" vertical="top"/>
    </xf>
    <xf numFmtId="0" fontId="16" fillId="5" borderId="11" xfId="0" applyFont="1" applyFill="1" applyBorder="1" applyAlignment="1" applyProtection="1">
      <alignment horizontal="center" vertical="top"/>
    </xf>
    <xf numFmtId="0" fontId="16" fillId="5" borderId="23" xfId="0" applyFont="1" applyFill="1" applyBorder="1" applyAlignment="1" applyProtection="1">
      <alignment horizontal="center" vertical="center"/>
    </xf>
    <xf numFmtId="0" fontId="16" fillId="5" borderId="24" xfId="0" applyFont="1" applyFill="1" applyBorder="1" applyAlignment="1" applyProtection="1">
      <alignment horizontal="center" vertical="center"/>
    </xf>
    <xf numFmtId="0" fontId="16" fillId="5" borderId="4" xfId="0" applyFont="1" applyFill="1" applyBorder="1" applyAlignment="1" applyProtection="1">
      <alignment horizontal="center" vertical="center"/>
    </xf>
    <xf numFmtId="0" fontId="2" fillId="6" borderId="19" xfId="0" applyFont="1" applyFill="1" applyBorder="1" applyAlignment="1" applyProtection="1">
      <alignment horizontal="left"/>
    </xf>
    <xf numFmtId="0" fontId="2" fillId="6" borderId="29" xfId="0" applyFont="1" applyFill="1" applyBorder="1" applyAlignment="1" applyProtection="1">
      <alignment horizontal="left"/>
    </xf>
    <xf numFmtId="0" fontId="2" fillId="6" borderId="20" xfId="0" applyFont="1" applyFill="1" applyBorder="1" applyAlignment="1" applyProtection="1">
      <alignment horizontal="left"/>
    </xf>
    <xf numFmtId="0" fontId="2" fillId="6" borderId="5" xfId="0" applyFont="1" applyFill="1" applyBorder="1" applyAlignment="1" applyProtection="1">
      <alignment horizontal="left"/>
    </xf>
    <xf numFmtId="0" fontId="2" fillId="6" borderId="6" xfId="0" applyFont="1" applyFill="1" applyBorder="1" applyAlignment="1" applyProtection="1">
      <alignment horizontal="left"/>
    </xf>
    <xf numFmtId="0" fontId="2" fillId="6" borderId="12" xfId="0" applyFont="1" applyFill="1" applyBorder="1" applyAlignment="1" applyProtection="1">
      <alignment horizontal="left"/>
    </xf>
    <xf numFmtId="0" fontId="2" fillId="6" borderId="5" xfId="0" applyFont="1" applyFill="1" applyBorder="1" applyAlignment="1" applyProtection="1">
      <alignment horizontal="right" vertical="center"/>
    </xf>
    <xf numFmtId="0" fontId="2" fillId="6" borderId="6" xfId="0" applyFont="1" applyFill="1" applyBorder="1" applyAlignment="1" applyProtection="1">
      <alignment horizontal="right" vertical="center"/>
    </xf>
    <xf numFmtId="166" fontId="2" fillId="2" borderId="6" xfId="0" applyNumberFormat="1" applyFont="1" applyFill="1" applyBorder="1" applyAlignment="1" applyProtection="1">
      <alignment horizontal="left" vertical="center"/>
      <protection locked="0"/>
    </xf>
    <xf numFmtId="0" fontId="2" fillId="2" borderId="6" xfId="0" applyNumberFormat="1" applyFont="1" applyFill="1" applyBorder="1" applyAlignment="1" applyProtection="1">
      <alignment horizontal="left" vertical="top"/>
      <protection locked="0"/>
    </xf>
    <xf numFmtId="0" fontId="2" fillId="2" borderId="7" xfId="0" applyNumberFormat="1" applyFont="1" applyFill="1" applyBorder="1" applyAlignment="1" applyProtection="1">
      <alignment horizontal="left" vertical="top"/>
      <protection locked="0"/>
    </xf>
    <xf numFmtId="14" fontId="2" fillId="2" borderId="6" xfId="0" applyNumberFormat="1" applyFont="1" applyFill="1" applyBorder="1" applyAlignment="1" applyProtection="1">
      <alignment horizontal="left" vertical="center"/>
      <protection locked="0"/>
    </xf>
    <xf numFmtId="14" fontId="2" fillId="2" borderId="7" xfId="0" applyNumberFormat="1" applyFont="1" applyFill="1" applyBorder="1" applyAlignment="1" applyProtection="1">
      <alignment horizontal="left" vertical="center"/>
      <protection locked="0"/>
    </xf>
    <xf numFmtId="0" fontId="2" fillId="0" borderId="0" xfId="0" applyFont="1" applyAlignment="1" applyProtection="1">
      <alignment horizontal="left"/>
    </xf>
    <xf numFmtId="0" fontId="2" fillId="4" borderId="23" xfId="0" applyFont="1" applyFill="1" applyBorder="1" applyAlignment="1" applyProtection="1">
      <alignment horizontal="center"/>
    </xf>
    <xf numFmtId="0" fontId="2" fillId="4" borderId="24" xfId="0" applyFont="1" applyFill="1" applyBorder="1" applyAlignment="1" applyProtection="1">
      <alignment horizontal="center"/>
    </xf>
    <xf numFmtId="0" fontId="2" fillId="4" borderId="0" xfId="0" applyFont="1" applyFill="1" applyBorder="1" applyAlignment="1" applyProtection="1">
      <alignment horizontal="center"/>
    </xf>
    <xf numFmtId="0" fontId="2" fillId="4" borderId="4" xfId="0" applyFont="1" applyFill="1" applyBorder="1" applyAlignment="1" applyProtection="1">
      <alignment horizontal="center"/>
    </xf>
    <xf numFmtId="0" fontId="2" fillId="6" borderId="28" xfId="0" applyFont="1" applyFill="1" applyBorder="1" applyAlignment="1" applyProtection="1"/>
    <xf numFmtId="0" fontId="0" fillId="6" borderId="25" xfId="0" applyFill="1" applyBorder="1" applyAlignment="1" applyProtection="1"/>
    <xf numFmtId="0" fontId="2" fillId="2" borderId="25" xfId="0" applyFont="1" applyFill="1" applyBorder="1" applyAlignment="1" applyProtection="1">
      <alignment horizontal="left" vertical="top" wrapText="1"/>
      <protection locked="0"/>
    </xf>
    <xf numFmtId="0" fontId="2" fillId="2" borderId="26"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2" borderId="31" xfId="0" applyFont="1" applyFill="1" applyBorder="1" applyAlignment="1" applyProtection="1">
      <alignment horizontal="center"/>
      <protection locked="0"/>
    </xf>
    <xf numFmtId="0" fontId="2" fillId="2" borderId="32" xfId="0" applyFont="1" applyFill="1" applyBorder="1" applyAlignment="1" applyProtection="1">
      <alignment horizontal="center"/>
      <protection locked="0"/>
    </xf>
    <xf numFmtId="0" fontId="2" fillId="2" borderId="31" xfId="0" applyFont="1" applyFill="1" applyBorder="1" applyAlignment="1" applyProtection="1">
      <alignment horizontal="left"/>
      <protection locked="0"/>
    </xf>
    <xf numFmtId="0" fontId="15" fillId="6" borderId="27" xfId="0" applyFont="1" applyFill="1" applyBorder="1" applyAlignment="1" applyProtection="1">
      <alignment horizontal="center"/>
    </xf>
    <xf numFmtId="0" fontId="15" fillId="6" borderId="8" xfId="0" applyFont="1" applyFill="1" applyBorder="1" applyAlignment="1" applyProtection="1">
      <alignment horizontal="center"/>
    </xf>
    <xf numFmtId="0" fontId="15" fillId="6" borderId="1" xfId="0" applyFont="1" applyFill="1" applyBorder="1" applyAlignment="1" applyProtection="1">
      <alignment horizontal="center"/>
    </xf>
  </cellXfs>
  <cellStyles count="2">
    <cellStyle name="Currency" xfId="1" builtinId="4"/>
    <cellStyle name="Normal" xfId="0" builtinId="0"/>
  </cellStyles>
  <dxfs count="0"/>
  <tableStyles count="0" defaultTableStyle="TableStyleMedium9" defaultPivotStyle="PivotStyleLight16"/>
  <colors>
    <mruColors>
      <color rgb="FFF3FFFF"/>
      <color rgb="FFCCFFFF"/>
      <color rgb="FFEDF6F9"/>
      <color rgb="FFEBF6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K$6"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K$7" lockText="1" noThreeD="1"/>
</file>

<file path=xl/ctrlProps/ctrlProp21.xml><?xml version="1.0" encoding="utf-8"?>
<formControlPr xmlns="http://schemas.microsoft.com/office/spreadsheetml/2009/9/main" objectType="CheckBox" fmlaLink="$K$10" lockText="1" noThreeD="1"/>
</file>

<file path=xl/ctrlProps/ctrlProp22.xml><?xml version="1.0" encoding="utf-8"?>
<formControlPr xmlns="http://schemas.microsoft.com/office/spreadsheetml/2009/9/main" objectType="CheckBox" fmlaLink="$K$11"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K$12" lockText="1" noThreeD="1"/>
</file>

<file path=xl/ctrlProps/ctrlProp27.xml><?xml version="1.0" encoding="utf-8"?>
<formControlPr xmlns="http://schemas.microsoft.com/office/spreadsheetml/2009/9/main" objectType="CheckBox" fmlaLink="$K$9" lockText="1" noThreeD="1"/>
</file>

<file path=xl/ctrlProps/ctrlProp28.xml><?xml version="1.0" encoding="utf-8"?>
<formControlPr xmlns="http://schemas.microsoft.com/office/spreadsheetml/2009/9/main" objectType="CheckBox" fmlaLink="$K$8"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fmlaLink="$K$16"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114300</xdr:rowOff>
        </xdr:from>
        <xdr:to>
          <xdr:col>1</xdr:col>
          <xdr:colOff>38100</xdr:colOff>
          <xdr:row>3</xdr:row>
          <xdr:rowOff>428625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114300</xdr:rowOff>
        </xdr:from>
        <xdr:to>
          <xdr:col>1</xdr:col>
          <xdr:colOff>38100</xdr:colOff>
          <xdr:row>7</xdr:row>
          <xdr:rowOff>57150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114300</xdr:rowOff>
        </xdr:from>
        <xdr:to>
          <xdr:col>1</xdr:col>
          <xdr:colOff>38100</xdr:colOff>
          <xdr:row>8</xdr:row>
          <xdr:rowOff>57150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114300</xdr:rowOff>
        </xdr:from>
        <xdr:to>
          <xdr:col>1</xdr:col>
          <xdr:colOff>38100</xdr:colOff>
          <xdr:row>9</xdr:row>
          <xdr:rowOff>57150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114300</xdr:rowOff>
        </xdr:from>
        <xdr:to>
          <xdr:col>1</xdr:col>
          <xdr:colOff>38100</xdr:colOff>
          <xdr:row>12</xdr:row>
          <xdr:rowOff>57150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133350</xdr:rowOff>
        </xdr:from>
        <xdr:to>
          <xdr:col>1</xdr:col>
          <xdr:colOff>28575</xdr:colOff>
          <xdr:row>15</xdr:row>
          <xdr:rowOff>400050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0</xdr:rowOff>
        </xdr:from>
        <xdr:to>
          <xdr:col>1</xdr:col>
          <xdr:colOff>38100</xdr:colOff>
          <xdr:row>28</xdr:row>
          <xdr:rowOff>171450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114300</xdr:rowOff>
        </xdr:from>
        <xdr:to>
          <xdr:col>1</xdr:col>
          <xdr:colOff>38100</xdr:colOff>
          <xdr:row>18</xdr:row>
          <xdr:rowOff>476250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66675</xdr:rowOff>
        </xdr:from>
        <xdr:to>
          <xdr:col>1</xdr:col>
          <xdr:colOff>38100</xdr:colOff>
          <xdr:row>19</xdr:row>
          <xdr:rowOff>504825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190500</xdr:rowOff>
        </xdr:from>
        <xdr:to>
          <xdr:col>1</xdr:col>
          <xdr:colOff>38100</xdr:colOff>
          <xdr:row>22</xdr:row>
          <xdr:rowOff>228600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285750</xdr:rowOff>
        </xdr:from>
        <xdr:to>
          <xdr:col>1</xdr:col>
          <xdr:colOff>38100</xdr:colOff>
          <xdr:row>10</xdr:row>
          <xdr:rowOff>361950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523875</xdr:rowOff>
        </xdr:from>
        <xdr:to>
          <xdr:col>1</xdr:col>
          <xdr:colOff>38100</xdr:colOff>
          <xdr:row>21</xdr:row>
          <xdr:rowOff>104775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1</xdr:col>
          <xdr:colOff>38100</xdr:colOff>
          <xdr:row>24</xdr:row>
          <xdr:rowOff>114300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12</xdr:row>
          <xdr:rowOff>85725</xdr:rowOff>
        </xdr:from>
        <xdr:to>
          <xdr:col>8</xdr:col>
          <xdr:colOff>304800</xdr:colOff>
          <xdr:row>13</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571500</xdr:colOff>
          <xdr:row>12</xdr:row>
          <xdr:rowOff>85725</xdr:rowOff>
        </xdr:from>
        <xdr:to>
          <xdr:col>9</xdr:col>
          <xdr:colOff>19050</xdr:colOff>
          <xdr:row>13</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485775</xdr:colOff>
          <xdr:row>15</xdr:row>
          <xdr:rowOff>123825</xdr:rowOff>
        </xdr:from>
        <xdr:to>
          <xdr:col>9</xdr:col>
          <xdr:colOff>800100</xdr:colOff>
          <xdr:row>16</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xdr:row>
          <xdr:rowOff>85725</xdr:rowOff>
        </xdr:from>
        <xdr:to>
          <xdr:col>8</xdr:col>
          <xdr:colOff>304800</xdr:colOff>
          <xdr:row>14</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571500</xdr:colOff>
          <xdr:row>13</xdr:row>
          <xdr:rowOff>85725</xdr:rowOff>
        </xdr:from>
        <xdr:to>
          <xdr:col>9</xdr:col>
          <xdr:colOff>19050</xdr:colOff>
          <xdr:row>14</xdr:row>
          <xdr:rowOff>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9525</xdr:rowOff>
        </xdr:from>
        <xdr:to>
          <xdr:col>2</xdr:col>
          <xdr:colOff>314325</xdr:colOff>
          <xdr:row>8</xdr:row>
          <xdr:rowOff>238125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0">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PERS Tier I/II/III- A/C/E/M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9525</xdr:rowOff>
        </xdr:from>
        <xdr:to>
          <xdr:col>2</xdr:col>
          <xdr:colOff>323850</xdr:colOff>
          <xdr:row>9</xdr:row>
          <xdr:rowOff>238125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0">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PERS Tier I/II/III- P/F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9</xdr:row>
          <xdr:rowOff>9525</xdr:rowOff>
        </xdr:from>
        <xdr:to>
          <xdr:col>5</xdr:col>
          <xdr:colOff>0</xdr:colOff>
          <xdr:row>9</xdr:row>
          <xdr:rowOff>228600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0">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JRS Tier I/II/III- J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8</xdr:row>
          <xdr:rowOff>19050</xdr:rowOff>
        </xdr:from>
        <xdr:to>
          <xdr:col>8</xdr:col>
          <xdr:colOff>333375</xdr:colOff>
          <xdr:row>9</xdr:row>
          <xdr:rowOff>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0">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TRS Tier I/II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6</xdr:row>
          <xdr:rowOff>9525</xdr:rowOff>
        </xdr:from>
        <xdr:to>
          <xdr:col>6</xdr:col>
          <xdr:colOff>514350</xdr:colOff>
          <xdr:row>6</xdr:row>
          <xdr:rowOff>238125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0">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6</xdr:row>
          <xdr:rowOff>9525</xdr:rowOff>
        </xdr:from>
        <xdr:to>
          <xdr:col>7</xdr:col>
          <xdr:colOff>190500</xdr:colOff>
          <xdr:row>6</xdr:row>
          <xdr:rowOff>238125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0">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9</xdr:row>
          <xdr:rowOff>9525</xdr:rowOff>
        </xdr:from>
        <xdr:to>
          <xdr:col>8</xdr:col>
          <xdr:colOff>333375</xdr:colOff>
          <xdr:row>9</xdr:row>
          <xdr:rowOff>238125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0">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Eligible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0</xdr:rowOff>
        </xdr:from>
        <xdr:to>
          <xdr:col>6</xdr:col>
          <xdr:colOff>323850</xdr:colOff>
          <xdr:row>10</xdr:row>
          <xdr:rowOff>19050</xdr:rowOff>
        </xdr:to>
        <xdr:sp macro="" textlink="">
          <xdr:nvSpPr>
            <xdr:cNvPr id="2076" name="Check Box 28" descr="PERS Type DCR"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0">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TRS Tier 3 - DCR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8</xdr:row>
          <xdr:rowOff>19050</xdr:rowOff>
        </xdr:from>
        <xdr:to>
          <xdr:col>4</xdr:col>
          <xdr:colOff>485775</xdr:colOff>
          <xdr:row>8</xdr:row>
          <xdr:rowOff>238125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0">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JRS Tier I/II/III- 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xdr:row>
          <xdr:rowOff>0</xdr:rowOff>
        </xdr:from>
        <xdr:to>
          <xdr:col>6</xdr:col>
          <xdr:colOff>295275</xdr:colOff>
          <xdr:row>9</xdr:row>
          <xdr:rowOff>19050</xdr:rowOff>
        </xdr:to>
        <xdr:sp macro="" textlink="">
          <xdr:nvSpPr>
            <xdr:cNvPr id="2066" name="Check Box 18" descr="PERS Type DCR"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0">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PERS Tier 4 - DCR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34</xdr:row>
          <xdr:rowOff>76200</xdr:rowOff>
        </xdr:from>
        <xdr:to>
          <xdr:col>7</xdr:col>
          <xdr:colOff>790575</xdr:colOff>
          <xdr:row>34</xdr:row>
          <xdr:rowOff>295275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476250</xdr:colOff>
          <xdr:row>34</xdr:row>
          <xdr:rowOff>95250</xdr:rowOff>
        </xdr:from>
        <xdr:to>
          <xdr:col>5</xdr:col>
          <xdr:colOff>790575</xdr:colOff>
          <xdr:row>35</xdr:row>
          <xdr:rowOff>9525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8</xdr:row>
          <xdr:rowOff>0</xdr:rowOff>
        </xdr:from>
        <xdr:to>
          <xdr:col>9</xdr:col>
          <xdr:colOff>152400</xdr:colOff>
          <xdr:row>9</xdr:row>
          <xdr:rowOff>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0">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MEBA Pens ER only</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18" Type="http://schemas.openxmlformats.org/officeDocument/2006/relationships/ctrlProp" Target="../ctrlProps/ctrlProp28.xml"/><Relationship Id="rId3" Type="http://schemas.openxmlformats.org/officeDocument/2006/relationships/vmlDrawing" Target="../drawings/vmlDrawing2.vml"/><Relationship Id="rId21" Type="http://schemas.openxmlformats.org/officeDocument/2006/relationships/ctrlProp" Target="../ctrlProps/ctrlProp31.xml"/><Relationship Id="rId7" Type="http://schemas.openxmlformats.org/officeDocument/2006/relationships/ctrlProp" Target="../ctrlProps/ctrlProp17.xml"/><Relationship Id="rId12" Type="http://schemas.openxmlformats.org/officeDocument/2006/relationships/ctrlProp" Target="../ctrlProps/ctrlProp22.xml"/><Relationship Id="rId17" Type="http://schemas.openxmlformats.org/officeDocument/2006/relationships/ctrlProp" Target="../ctrlProps/ctrlProp27.xml"/><Relationship Id="rId2" Type="http://schemas.openxmlformats.org/officeDocument/2006/relationships/drawing" Target="../drawings/drawing2.xml"/><Relationship Id="rId16" Type="http://schemas.openxmlformats.org/officeDocument/2006/relationships/ctrlProp" Target="../ctrlProps/ctrlProp26.xml"/><Relationship Id="rId20" Type="http://schemas.openxmlformats.org/officeDocument/2006/relationships/ctrlProp" Target="../ctrlProps/ctrlProp30.xml"/><Relationship Id="rId1" Type="http://schemas.openxmlformats.org/officeDocument/2006/relationships/printerSettings" Target="../printerSettings/printerSettings2.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19" Type="http://schemas.openxmlformats.org/officeDocument/2006/relationships/ctrlProp" Target="../ctrlProps/ctrlProp29.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 Id="rId2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
  <sheetViews>
    <sheetView showGridLines="0" workbookViewId="0">
      <pane ySplit="1" topLeftCell="A2" activePane="bottomLeft" state="frozen"/>
      <selection pane="bottomLeft" activeCell="A2" sqref="A2"/>
    </sheetView>
  </sheetViews>
  <sheetFormatPr defaultRowHeight="12.75" x14ac:dyDescent="0.2"/>
  <cols>
    <col min="1" max="1" width="4" style="48" customWidth="1"/>
    <col min="2" max="16384" width="9.140625" style="48"/>
  </cols>
  <sheetData>
    <row r="1" spans="1:11" x14ac:dyDescent="0.2">
      <c r="A1" s="47" t="s">
        <v>69</v>
      </c>
    </row>
    <row r="2" spans="1:11" ht="23.1" customHeight="1" x14ac:dyDescent="0.2"/>
    <row r="3" spans="1:11" ht="23.1" customHeight="1" x14ac:dyDescent="0.25">
      <c r="A3" s="49" t="s">
        <v>16</v>
      </c>
    </row>
    <row r="4" spans="1:11" ht="41.25" customHeight="1" x14ac:dyDescent="0.2">
      <c r="B4" s="111" t="s">
        <v>70</v>
      </c>
      <c r="C4" s="112"/>
      <c r="D4" s="112"/>
      <c r="E4" s="112"/>
      <c r="F4" s="112"/>
      <c r="G4" s="112"/>
      <c r="H4" s="112"/>
      <c r="I4" s="112"/>
      <c r="J4" s="112"/>
      <c r="K4" s="112"/>
    </row>
    <row r="5" spans="1:11" ht="23.1" customHeight="1" x14ac:dyDescent="0.2">
      <c r="B5" s="47"/>
    </row>
    <row r="6" spans="1:11" ht="23.1" customHeight="1" x14ac:dyDescent="0.25">
      <c r="A6" s="49" t="s">
        <v>17</v>
      </c>
    </row>
    <row r="7" spans="1:11" ht="23.1" customHeight="1" x14ac:dyDescent="0.2">
      <c r="B7" s="48" t="s">
        <v>30</v>
      </c>
    </row>
    <row r="8" spans="1:11" ht="23.1" customHeight="1" x14ac:dyDescent="0.2">
      <c r="B8" s="48" t="s">
        <v>40</v>
      </c>
    </row>
    <row r="9" spans="1:11" ht="23.1" customHeight="1" x14ac:dyDescent="0.2">
      <c r="B9" s="48" t="s">
        <v>21</v>
      </c>
    </row>
    <row r="10" spans="1:11" ht="32.25" customHeight="1" x14ac:dyDescent="0.2">
      <c r="B10" s="112" t="s">
        <v>37</v>
      </c>
      <c r="C10" s="112"/>
      <c r="D10" s="112"/>
      <c r="E10" s="112"/>
      <c r="F10" s="112"/>
      <c r="G10" s="112"/>
      <c r="H10" s="112"/>
      <c r="I10" s="112"/>
      <c r="J10" s="112"/>
      <c r="K10" s="112"/>
    </row>
    <row r="11" spans="1:11" ht="54" customHeight="1" x14ac:dyDescent="0.2">
      <c r="B11" s="111" t="s">
        <v>50</v>
      </c>
      <c r="C11" s="111"/>
      <c r="D11" s="111"/>
      <c r="E11" s="111"/>
      <c r="F11" s="111"/>
      <c r="G11" s="111"/>
      <c r="H11" s="111"/>
      <c r="I11" s="111"/>
      <c r="J11" s="111"/>
      <c r="K11" s="111"/>
    </row>
    <row r="12" spans="1:11" ht="23.1" customHeight="1" x14ac:dyDescent="0.2">
      <c r="B12" s="48" t="s">
        <v>38</v>
      </c>
    </row>
    <row r="13" spans="1:11" ht="23.1" customHeight="1" x14ac:dyDescent="0.2">
      <c r="A13" s="50" t="s">
        <v>66</v>
      </c>
      <c r="B13" s="48" t="s">
        <v>19</v>
      </c>
    </row>
    <row r="14" spans="1:11" ht="23.1" customHeight="1" x14ac:dyDescent="0.2"/>
    <row r="15" spans="1:11" ht="23.1" customHeight="1" x14ac:dyDescent="0.25">
      <c r="A15" s="49" t="s">
        <v>18</v>
      </c>
    </row>
    <row r="16" spans="1:11" ht="78.75" customHeight="1" x14ac:dyDescent="0.2">
      <c r="B16" s="111" t="s">
        <v>39</v>
      </c>
      <c r="C16" s="111"/>
      <c r="D16" s="111"/>
      <c r="E16" s="111"/>
      <c r="F16" s="111"/>
      <c r="G16" s="111"/>
      <c r="H16" s="111"/>
      <c r="I16" s="111"/>
      <c r="J16" s="111"/>
      <c r="K16" s="111"/>
    </row>
    <row r="17" spans="1:14" ht="23.1" customHeight="1" x14ac:dyDescent="0.2"/>
    <row r="18" spans="1:14" ht="23.1" customHeight="1" x14ac:dyDescent="0.25">
      <c r="A18" s="49" t="s">
        <v>51</v>
      </c>
    </row>
    <row r="19" spans="1:14" ht="54.75" customHeight="1" x14ac:dyDescent="0.2">
      <c r="B19" s="111" t="s">
        <v>52</v>
      </c>
      <c r="C19" s="111"/>
      <c r="D19" s="111"/>
      <c r="E19" s="111"/>
      <c r="F19" s="111"/>
      <c r="G19" s="111"/>
      <c r="H19" s="111"/>
      <c r="I19" s="111"/>
      <c r="J19" s="111"/>
      <c r="K19" s="111"/>
    </row>
    <row r="20" spans="1:14" ht="41.25" customHeight="1" x14ac:dyDescent="0.2">
      <c r="B20" s="111" t="s">
        <v>48</v>
      </c>
      <c r="C20" s="111"/>
      <c r="D20" s="111"/>
      <c r="E20" s="111"/>
      <c r="F20" s="111"/>
      <c r="G20" s="111"/>
      <c r="H20" s="111"/>
      <c r="I20" s="111"/>
      <c r="J20" s="111"/>
      <c r="K20" s="111"/>
      <c r="N20" s="48" t="s">
        <v>43</v>
      </c>
    </row>
    <row r="21" spans="1:14" ht="23.1" customHeight="1" x14ac:dyDescent="0.2">
      <c r="B21" s="48" t="s">
        <v>49</v>
      </c>
    </row>
    <row r="22" spans="1:14" ht="23.1" customHeight="1" x14ac:dyDescent="0.2">
      <c r="B22" s="48" t="s">
        <v>54</v>
      </c>
    </row>
    <row r="23" spans="1:14" ht="23.1" customHeight="1" x14ac:dyDescent="0.2">
      <c r="A23" s="47"/>
    </row>
    <row r="24" spans="1:14" ht="23.1" customHeight="1" x14ac:dyDescent="0.2">
      <c r="B24" s="48" t="s">
        <v>67</v>
      </c>
    </row>
    <row r="25" spans="1:14" ht="23.1" customHeight="1" x14ac:dyDescent="0.2">
      <c r="B25" s="111"/>
      <c r="C25" s="111"/>
      <c r="D25" s="111"/>
      <c r="E25" s="111"/>
      <c r="F25" s="111"/>
      <c r="G25" s="111"/>
      <c r="H25" s="111"/>
      <c r="I25" s="111"/>
      <c r="J25" s="111"/>
      <c r="K25" s="111"/>
    </row>
    <row r="26" spans="1:14" ht="23.1" customHeight="1" x14ac:dyDescent="0.2">
      <c r="B26" s="51"/>
    </row>
    <row r="27" spans="1:14" ht="23.1" customHeight="1" x14ac:dyDescent="0.25">
      <c r="A27" s="49" t="s">
        <v>20</v>
      </c>
    </row>
    <row r="28" spans="1:14" ht="27.75" customHeight="1" x14ac:dyDescent="0.2">
      <c r="B28" s="48" t="s">
        <v>41</v>
      </c>
    </row>
    <row r="29" spans="1:14" ht="26.25" customHeight="1" x14ac:dyDescent="0.2">
      <c r="B29" s="48" t="s">
        <v>68</v>
      </c>
    </row>
    <row r="30" spans="1:14" ht="26.25" customHeight="1" x14ac:dyDescent="0.2"/>
  </sheetData>
  <sheetProtection sheet="1" objects="1" scenarios="1"/>
  <mergeCells count="7">
    <mergeCell ref="B4:K4"/>
    <mergeCell ref="B25:K25"/>
    <mergeCell ref="B11:K11"/>
    <mergeCell ref="B16:K16"/>
    <mergeCell ref="B19:K19"/>
    <mergeCell ref="B20:K20"/>
    <mergeCell ref="B10:K10"/>
  </mergeCells>
  <phoneticPr fontId="0" type="noConversion"/>
  <pageMargins left="0.34" right="0.23"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0</xdr:colOff>
                    <xdr:row>2</xdr:row>
                    <xdr:rowOff>114300</xdr:rowOff>
                  </from>
                  <to>
                    <xdr:col>1</xdr:col>
                    <xdr:colOff>38100</xdr:colOff>
                    <xdr:row>3</xdr:row>
                    <xdr:rowOff>428625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0</xdr:col>
                    <xdr:colOff>0</xdr:colOff>
                    <xdr:row>6</xdr:row>
                    <xdr:rowOff>114300</xdr:rowOff>
                  </from>
                  <to>
                    <xdr:col>1</xdr:col>
                    <xdr:colOff>38100</xdr:colOff>
                    <xdr:row>7</xdr:row>
                    <xdr:rowOff>57150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0</xdr:col>
                    <xdr:colOff>0</xdr:colOff>
                    <xdr:row>7</xdr:row>
                    <xdr:rowOff>114300</xdr:rowOff>
                  </from>
                  <to>
                    <xdr:col>1</xdr:col>
                    <xdr:colOff>38100</xdr:colOff>
                    <xdr:row>8</xdr:row>
                    <xdr:rowOff>57150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0</xdr:col>
                    <xdr:colOff>0</xdr:colOff>
                    <xdr:row>8</xdr:row>
                    <xdr:rowOff>114300</xdr:rowOff>
                  </from>
                  <to>
                    <xdr:col>1</xdr:col>
                    <xdr:colOff>38100</xdr:colOff>
                    <xdr:row>9</xdr:row>
                    <xdr:rowOff>57150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0</xdr:col>
                    <xdr:colOff>0</xdr:colOff>
                    <xdr:row>11</xdr:row>
                    <xdr:rowOff>114300</xdr:rowOff>
                  </from>
                  <to>
                    <xdr:col>1</xdr:col>
                    <xdr:colOff>38100</xdr:colOff>
                    <xdr:row>12</xdr:row>
                    <xdr:rowOff>57150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0</xdr:col>
                    <xdr:colOff>0</xdr:colOff>
                    <xdr:row>14</xdr:row>
                    <xdr:rowOff>133350</xdr:rowOff>
                  </from>
                  <to>
                    <xdr:col>1</xdr:col>
                    <xdr:colOff>28575</xdr:colOff>
                    <xdr:row>15</xdr:row>
                    <xdr:rowOff>400050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0</xdr:col>
                    <xdr:colOff>0</xdr:colOff>
                    <xdr:row>27</xdr:row>
                    <xdr:rowOff>0</xdr:rowOff>
                  </from>
                  <to>
                    <xdr:col>1</xdr:col>
                    <xdr:colOff>38100</xdr:colOff>
                    <xdr:row>28</xdr:row>
                    <xdr:rowOff>171450</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0</xdr:col>
                    <xdr:colOff>0</xdr:colOff>
                    <xdr:row>17</xdr:row>
                    <xdr:rowOff>114300</xdr:rowOff>
                  </from>
                  <to>
                    <xdr:col>1</xdr:col>
                    <xdr:colOff>38100</xdr:colOff>
                    <xdr:row>18</xdr:row>
                    <xdr:rowOff>476250</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0</xdr:col>
                    <xdr:colOff>0</xdr:colOff>
                    <xdr:row>19</xdr:row>
                    <xdr:rowOff>66675</xdr:rowOff>
                  </from>
                  <to>
                    <xdr:col>1</xdr:col>
                    <xdr:colOff>38100</xdr:colOff>
                    <xdr:row>19</xdr:row>
                    <xdr:rowOff>504825</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0</xdr:col>
                    <xdr:colOff>0</xdr:colOff>
                    <xdr:row>20</xdr:row>
                    <xdr:rowOff>190500</xdr:rowOff>
                  </from>
                  <to>
                    <xdr:col>1</xdr:col>
                    <xdr:colOff>38100</xdr:colOff>
                    <xdr:row>22</xdr:row>
                    <xdr:rowOff>228600</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0</xdr:col>
                    <xdr:colOff>0</xdr:colOff>
                    <xdr:row>9</xdr:row>
                    <xdr:rowOff>285750</xdr:rowOff>
                  </from>
                  <to>
                    <xdr:col>1</xdr:col>
                    <xdr:colOff>38100</xdr:colOff>
                    <xdr:row>10</xdr:row>
                    <xdr:rowOff>361950</xdr:rowOff>
                  </to>
                </anchor>
              </controlPr>
            </control>
          </mc:Choice>
        </mc:AlternateContent>
        <mc:AlternateContent xmlns:mc="http://schemas.openxmlformats.org/markup-compatibility/2006">
          <mc:Choice Requires="x14">
            <control shapeId="1045" r:id="rId15" name="Check Box 21">
              <controlPr defaultSize="0" autoFill="0" autoLine="0" autoPict="0">
                <anchor moveWithCells="1">
                  <from>
                    <xdr:col>0</xdr:col>
                    <xdr:colOff>0</xdr:colOff>
                    <xdr:row>19</xdr:row>
                    <xdr:rowOff>523875</xdr:rowOff>
                  </from>
                  <to>
                    <xdr:col>1</xdr:col>
                    <xdr:colOff>38100</xdr:colOff>
                    <xdr:row>21</xdr:row>
                    <xdr:rowOff>104775</xdr:rowOff>
                  </to>
                </anchor>
              </controlPr>
            </control>
          </mc:Choice>
        </mc:AlternateContent>
        <mc:AlternateContent xmlns:mc="http://schemas.openxmlformats.org/markup-compatibility/2006">
          <mc:Choice Requires="x14">
            <control shapeId="1046" r:id="rId16" name="Check Box 22">
              <controlPr defaultSize="0" autoFill="0" autoLine="0" autoPict="0">
                <anchor moveWithCells="1">
                  <from>
                    <xdr:col>0</xdr:col>
                    <xdr:colOff>0</xdr:colOff>
                    <xdr:row>23</xdr:row>
                    <xdr:rowOff>0</xdr:rowOff>
                  </from>
                  <to>
                    <xdr:col>1</xdr:col>
                    <xdr:colOff>38100</xdr:colOff>
                    <xdr:row>24</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5"/>
  <sheetViews>
    <sheetView showGridLines="0" tabSelected="1" zoomScaleNormal="100" workbookViewId="0">
      <selection activeCell="C5" sqref="C5:D5"/>
    </sheetView>
  </sheetViews>
  <sheetFormatPr defaultColWidth="8.85546875" defaultRowHeight="12.75" x14ac:dyDescent="0.2"/>
  <cols>
    <col min="1" max="1" width="8.85546875" style="6"/>
    <col min="2" max="2" width="8.85546875" style="6" customWidth="1"/>
    <col min="3" max="3" width="7.42578125" style="6" customWidth="1"/>
    <col min="4" max="4" width="13.5703125" style="6" customWidth="1"/>
    <col min="5" max="5" width="13.140625" style="6" customWidth="1"/>
    <col min="6" max="6" width="12.5703125" style="6" customWidth="1"/>
    <col min="7" max="7" width="13.140625" style="6" customWidth="1"/>
    <col min="8" max="8" width="15" style="6" customWidth="1"/>
    <col min="9" max="9" width="13.140625" style="6" customWidth="1"/>
    <col min="10" max="10" width="17.5703125" style="6" customWidth="1"/>
    <col min="11" max="11" width="33.5703125" style="1" hidden="1" customWidth="1"/>
    <col min="12" max="12" width="25" style="1" customWidth="1"/>
    <col min="13" max="16384" width="8.85546875" style="6"/>
  </cols>
  <sheetData>
    <row r="1" spans="1:11" x14ac:dyDescent="0.2">
      <c r="A1" s="115" t="s">
        <v>31</v>
      </c>
      <c r="B1" s="116"/>
      <c r="C1" s="116"/>
      <c r="D1" s="116"/>
      <c r="E1" s="116"/>
      <c r="F1" s="116"/>
      <c r="G1" s="116"/>
      <c r="H1" s="116"/>
      <c r="I1" s="116"/>
      <c r="J1" s="117"/>
    </row>
    <row r="2" spans="1:11" ht="26.25" customHeight="1" x14ac:dyDescent="0.2">
      <c r="A2" s="118"/>
      <c r="B2" s="119"/>
      <c r="C2" s="119"/>
      <c r="D2" s="119"/>
      <c r="E2" s="119"/>
      <c r="F2" s="119"/>
      <c r="G2" s="119"/>
      <c r="H2" s="119"/>
      <c r="I2" s="119"/>
      <c r="J2" s="120"/>
    </row>
    <row r="3" spans="1:11" ht="29.25" customHeight="1" x14ac:dyDescent="0.2">
      <c r="A3" s="121" t="s">
        <v>6</v>
      </c>
      <c r="B3" s="122"/>
      <c r="C3" s="122"/>
      <c r="D3" s="122"/>
      <c r="E3" s="122"/>
      <c r="F3" s="122"/>
      <c r="G3" s="122"/>
      <c r="H3" s="122"/>
      <c r="I3" s="122"/>
      <c r="J3" s="123"/>
    </row>
    <row r="4" spans="1:11" x14ac:dyDescent="0.2">
      <c r="A4" s="39" t="s">
        <v>0</v>
      </c>
      <c r="B4" s="42"/>
      <c r="C4" s="42"/>
      <c r="D4" s="42"/>
      <c r="E4" s="42"/>
      <c r="F4" s="42"/>
      <c r="G4" s="42"/>
      <c r="H4" s="42"/>
      <c r="I4" s="42"/>
      <c r="J4" s="43"/>
    </row>
    <row r="5" spans="1:11" ht="24" customHeight="1" x14ac:dyDescent="0.2">
      <c r="A5" s="130" t="s">
        <v>42</v>
      </c>
      <c r="B5" s="131"/>
      <c r="C5" s="132" t="s">
        <v>43</v>
      </c>
      <c r="D5" s="132"/>
      <c r="E5" s="82"/>
      <c r="F5" s="83" t="s">
        <v>13</v>
      </c>
      <c r="G5" s="133"/>
      <c r="H5" s="133"/>
      <c r="I5" s="133"/>
      <c r="J5" s="134"/>
    </row>
    <row r="6" spans="1:11" ht="24" customHeight="1" x14ac:dyDescent="0.2">
      <c r="A6" s="81" t="s">
        <v>10</v>
      </c>
      <c r="B6" s="114"/>
      <c r="C6" s="114"/>
      <c r="D6" s="114"/>
      <c r="E6" s="114"/>
      <c r="F6" s="84" t="s">
        <v>29</v>
      </c>
      <c r="G6" s="135"/>
      <c r="H6" s="135"/>
      <c r="I6" s="135"/>
      <c r="J6" s="136"/>
      <c r="K6" s="1" t="b">
        <v>0</v>
      </c>
    </row>
    <row r="7" spans="1:11" ht="24" customHeight="1" x14ac:dyDescent="0.2">
      <c r="A7" s="130" t="s">
        <v>11</v>
      </c>
      <c r="B7" s="131"/>
      <c r="C7" s="114"/>
      <c r="D7" s="114"/>
      <c r="E7" s="84"/>
      <c r="F7" s="84" t="s">
        <v>33</v>
      </c>
      <c r="G7" s="7"/>
      <c r="H7" s="8"/>
      <c r="I7" s="85" t="s">
        <v>23</v>
      </c>
      <c r="J7" s="52"/>
      <c r="K7" s="1" t="b">
        <v>0</v>
      </c>
    </row>
    <row r="8" spans="1:11" ht="19.5" customHeight="1" x14ac:dyDescent="0.2">
      <c r="A8" s="104" t="s">
        <v>32</v>
      </c>
      <c r="B8" s="105"/>
      <c r="C8" s="106"/>
      <c r="D8" s="106"/>
      <c r="E8" s="107"/>
      <c r="F8" s="107"/>
      <c r="G8" s="85"/>
      <c r="H8" s="108"/>
      <c r="I8" s="85"/>
      <c r="J8" s="109"/>
      <c r="K8" s="2" t="b">
        <v>0</v>
      </c>
    </row>
    <row r="9" spans="1:11" ht="19.5" customHeight="1" x14ac:dyDescent="0.2">
      <c r="A9" s="9"/>
      <c r="B9" s="10"/>
      <c r="C9" s="11"/>
      <c r="D9" s="11"/>
      <c r="E9" s="12"/>
      <c r="F9" s="12"/>
      <c r="G9" s="13"/>
      <c r="H9" s="14"/>
      <c r="I9" s="13"/>
      <c r="J9" s="15"/>
      <c r="K9" s="2" t="b">
        <v>0</v>
      </c>
    </row>
    <row r="10" spans="1:11" ht="19.5" customHeight="1" x14ac:dyDescent="0.2">
      <c r="A10" s="9"/>
      <c r="B10" s="10"/>
      <c r="C10" s="11"/>
      <c r="D10" s="11"/>
      <c r="E10" s="12"/>
      <c r="F10" s="12"/>
      <c r="G10" s="13"/>
      <c r="H10" s="14"/>
      <c r="I10" s="13"/>
      <c r="J10" s="16"/>
      <c r="K10" s="2" t="b">
        <v>0</v>
      </c>
    </row>
    <row r="11" spans="1:11" ht="12.75" customHeight="1" x14ac:dyDescent="0.2">
      <c r="A11" s="39" t="s">
        <v>1</v>
      </c>
      <c r="B11" s="40"/>
      <c r="C11" s="40"/>
      <c r="D11" s="40"/>
      <c r="E11" s="40"/>
      <c r="F11" s="40"/>
      <c r="G11" s="40"/>
      <c r="H11" s="40"/>
      <c r="I11" s="40"/>
      <c r="J11" s="41"/>
      <c r="K11" s="2" t="b">
        <v>0</v>
      </c>
    </row>
    <row r="12" spans="1:11" ht="24" customHeight="1" x14ac:dyDescent="0.2">
      <c r="A12" s="127" t="s">
        <v>2</v>
      </c>
      <c r="B12" s="128"/>
      <c r="C12" s="128"/>
      <c r="D12" s="128"/>
      <c r="E12" s="129"/>
      <c r="F12" s="3">
        <v>0</v>
      </c>
      <c r="G12" s="151" t="s">
        <v>28</v>
      </c>
      <c r="H12" s="152"/>
      <c r="I12" s="152"/>
      <c r="J12" s="153"/>
      <c r="K12" s="2" t="b">
        <v>0</v>
      </c>
    </row>
    <row r="13" spans="1:11" ht="24" customHeight="1" x14ac:dyDescent="0.2">
      <c r="A13" s="86"/>
      <c r="B13" s="87" t="s">
        <v>15</v>
      </c>
      <c r="C13" s="87"/>
      <c r="D13" s="87"/>
      <c r="E13" s="88"/>
      <c r="F13" s="4">
        <v>0</v>
      </c>
      <c r="G13" s="95"/>
      <c r="H13" s="96" t="s">
        <v>25</v>
      </c>
      <c r="I13" s="17" t="s">
        <v>26</v>
      </c>
      <c r="J13" s="18" t="s">
        <v>27</v>
      </c>
      <c r="K13" s="1" t="b">
        <f>AND(K8,OR(J7="P",J7="F"))</f>
        <v>0</v>
      </c>
    </row>
    <row r="14" spans="1:11" ht="24" customHeight="1" x14ac:dyDescent="0.2">
      <c r="A14" s="127" t="s">
        <v>12</v>
      </c>
      <c r="B14" s="128"/>
      <c r="C14" s="128"/>
      <c r="D14" s="128"/>
      <c r="E14" s="129"/>
      <c r="F14" s="79">
        <f>F12+F13</f>
        <v>0</v>
      </c>
      <c r="G14" s="95"/>
      <c r="H14" s="96" t="s">
        <v>24</v>
      </c>
      <c r="I14" s="17" t="s">
        <v>26</v>
      </c>
      <c r="J14" s="18" t="s">
        <v>27</v>
      </c>
    </row>
    <row r="15" spans="1:11" ht="24" customHeight="1" x14ac:dyDescent="0.2">
      <c r="A15" s="86"/>
      <c r="B15" s="87" t="s">
        <v>3</v>
      </c>
      <c r="C15" s="89"/>
      <c r="D15" s="89"/>
      <c r="E15" s="90"/>
      <c r="F15" s="110">
        <f>ROUND(-F14*G15,2)</f>
        <v>0</v>
      </c>
      <c r="G15" s="97">
        <f>IF(K6,6.75%,IF(K7,7.5%,IF(K8,8%,IF(K9,7%,IF(K10,0,IF(K11,8.65%,IF(K12,8%,0)))))))</f>
        <v>0</v>
      </c>
      <c r="H15" s="98"/>
      <c r="I15" s="96" t="s">
        <v>36</v>
      </c>
      <c r="J15" s="5"/>
    </row>
    <row r="16" spans="1:11" ht="24" customHeight="1" x14ac:dyDescent="0.2">
      <c r="A16" s="86"/>
      <c r="B16" s="87" t="s">
        <v>4</v>
      </c>
      <c r="C16" s="89"/>
      <c r="D16" s="89"/>
      <c r="E16" s="90"/>
      <c r="F16" s="110">
        <f>ROUND(-F14*G16,2)</f>
        <v>0</v>
      </c>
      <c r="G16" s="97">
        <v>6.13E-2</v>
      </c>
      <c r="H16" s="99" t="s">
        <v>47</v>
      </c>
      <c r="I16" s="100"/>
      <c r="J16" s="19"/>
      <c r="K16" s="46" t="b">
        <v>0</v>
      </c>
    </row>
    <row r="17" spans="1:17" ht="24" customHeight="1" thickBot="1" x14ac:dyDescent="0.25">
      <c r="A17" s="124" t="s">
        <v>5</v>
      </c>
      <c r="B17" s="125"/>
      <c r="C17" s="125"/>
      <c r="D17" s="125"/>
      <c r="E17" s="126"/>
      <c r="F17" s="80">
        <f>ROUND(F14+F15+F16,2)</f>
        <v>0</v>
      </c>
      <c r="G17" s="101" t="s">
        <v>71</v>
      </c>
      <c r="H17" s="102"/>
      <c r="I17" s="102"/>
      <c r="J17" s="103"/>
    </row>
    <row r="18" spans="1:17" ht="15" customHeight="1" x14ac:dyDescent="0.2">
      <c r="A18" s="142" t="s">
        <v>14</v>
      </c>
      <c r="B18" s="143"/>
      <c r="C18" s="144"/>
      <c r="D18" s="144"/>
      <c r="E18" s="144"/>
      <c r="F18" s="144"/>
      <c r="G18" s="144"/>
      <c r="H18" s="144"/>
      <c r="I18" s="144"/>
      <c r="J18" s="145"/>
    </row>
    <row r="19" spans="1:17" ht="15" customHeight="1" x14ac:dyDescent="0.2">
      <c r="A19" s="91"/>
      <c r="B19" s="92"/>
      <c r="C19" s="146"/>
      <c r="D19" s="146"/>
      <c r="E19" s="146"/>
      <c r="F19" s="146"/>
      <c r="G19" s="146"/>
      <c r="H19" s="146"/>
      <c r="I19" s="146"/>
      <c r="J19" s="147"/>
    </row>
    <row r="20" spans="1:17" ht="15" customHeight="1" x14ac:dyDescent="0.2">
      <c r="A20" s="91"/>
      <c r="B20" s="92"/>
      <c r="C20" s="146"/>
      <c r="D20" s="146"/>
      <c r="E20" s="146"/>
      <c r="F20" s="146"/>
      <c r="G20" s="146"/>
      <c r="H20" s="146"/>
      <c r="I20" s="146"/>
      <c r="J20" s="147"/>
    </row>
    <row r="21" spans="1:17" ht="15" customHeight="1" x14ac:dyDescent="0.2">
      <c r="A21" s="91"/>
      <c r="B21" s="92"/>
      <c r="C21" s="146"/>
      <c r="D21" s="146"/>
      <c r="E21" s="146"/>
      <c r="F21" s="146"/>
      <c r="G21" s="146"/>
      <c r="H21" s="146"/>
      <c r="I21" s="146"/>
      <c r="J21" s="147"/>
    </row>
    <row r="22" spans="1:17" ht="15" customHeight="1" thickBot="1" x14ac:dyDescent="0.25">
      <c r="A22" s="93" t="s">
        <v>34</v>
      </c>
      <c r="B22" s="94"/>
      <c r="C22" s="150"/>
      <c r="D22" s="150"/>
      <c r="E22" s="150"/>
      <c r="F22" s="94" t="s">
        <v>35</v>
      </c>
      <c r="G22" s="148"/>
      <c r="H22" s="148"/>
      <c r="I22" s="148"/>
      <c r="J22" s="149"/>
    </row>
    <row r="23" spans="1:17" ht="12.75" customHeight="1" thickTop="1" x14ac:dyDescent="0.2">
      <c r="A23" s="138" t="s">
        <v>59</v>
      </c>
      <c r="B23" s="139"/>
      <c r="C23" s="139"/>
      <c r="D23" s="139"/>
      <c r="E23" s="139"/>
      <c r="F23" s="140"/>
      <c r="G23" s="139"/>
      <c r="H23" s="139"/>
      <c r="I23" s="139"/>
      <c r="J23" s="141"/>
    </row>
    <row r="24" spans="1:17" ht="24" customHeight="1" x14ac:dyDescent="0.2">
      <c r="A24" s="22" t="s">
        <v>9</v>
      </c>
      <c r="B24" s="23" t="s">
        <v>60</v>
      </c>
      <c r="C24" s="54" t="s">
        <v>43</v>
      </c>
      <c r="D24" s="23" t="s">
        <v>7</v>
      </c>
      <c r="E24" s="24" t="s">
        <v>8</v>
      </c>
      <c r="F24" s="25"/>
      <c r="G24" s="26" t="s">
        <v>55</v>
      </c>
      <c r="H24" s="26" t="s">
        <v>56</v>
      </c>
      <c r="I24" s="74" t="s">
        <v>43</v>
      </c>
      <c r="J24" s="27" t="s">
        <v>62</v>
      </c>
      <c r="K24" s="44"/>
      <c r="L24" s="44"/>
      <c r="M24" s="45"/>
      <c r="N24" s="1"/>
    </row>
    <row r="25" spans="1:17" ht="24" customHeight="1" x14ac:dyDescent="0.25">
      <c r="A25" s="53">
        <v>119</v>
      </c>
      <c r="B25" s="54"/>
      <c r="C25" s="55"/>
      <c r="D25" s="56">
        <f>-F14</f>
        <v>0</v>
      </c>
      <c r="E25" s="57"/>
      <c r="F25" s="28"/>
      <c r="G25" s="72"/>
      <c r="H25" s="72"/>
      <c r="I25" s="73"/>
      <c r="J25" s="29" t="str">
        <f>CONCATENATE("SEMP",C5)</f>
        <v xml:space="preserve">SEMP </v>
      </c>
      <c r="K25" s="45"/>
      <c r="L25" s="45"/>
      <c r="M25" s="21"/>
    </row>
    <row r="26" spans="1:17" ht="24" customHeight="1" x14ac:dyDescent="0.2">
      <c r="A26" s="53" t="s">
        <v>44</v>
      </c>
      <c r="B26" s="54"/>
      <c r="C26" s="55"/>
      <c r="D26" s="56">
        <f>F16</f>
        <v>0</v>
      </c>
      <c r="E26" s="58">
        <f>-F14</f>
        <v>0</v>
      </c>
      <c r="F26" s="30"/>
      <c r="G26" s="30"/>
      <c r="H26" s="30"/>
      <c r="I26" s="30"/>
      <c r="J26" s="31"/>
      <c r="K26" s="21"/>
      <c r="L26" s="45"/>
      <c r="M26" s="45"/>
    </row>
    <row r="27" spans="1:17" ht="24" customHeight="1" x14ac:dyDescent="0.2">
      <c r="A27" s="59" t="str">
        <f>IF(K8,"D570",IF(K12,"D575",IF($J$7="a","D512",IF($J$7="m","D510",IF($J$7="P","D514",IF($J$7="f","D513",IF($J$7="C","D511",IF($J$7="E","D515",""))))))))</f>
        <v/>
      </c>
      <c r="B27" s="60"/>
      <c r="C27" s="61"/>
      <c r="D27" s="56">
        <f>F15</f>
        <v>0</v>
      </c>
      <c r="E27" s="58">
        <f>IF(D27=0,0,-F14)</f>
        <v>0</v>
      </c>
      <c r="F27" s="30"/>
      <c r="G27" s="26" t="s">
        <v>58</v>
      </c>
      <c r="H27" s="26" t="s">
        <v>57</v>
      </c>
      <c r="I27" s="26" t="s">
        <v>64</v>
      </c>
      <c r="J27" s="75" t="s">
        <v>43</v>
      </c>
      <c r="K27" s="21"/>
      <c r="L27" s="45"/>
      <c r="M27" s="45"/>
      <c r="P27" s="20" t="s">
        <v>43</v>
      </c>
    </row>
    <row r="28" spans="1:17" ht="24" customHeight="1" x14ac:dyDescent="0.2">
      <c r="A28" s="53" t="s">
        <v>45</v>
      </c>
      <c r="B28" s="62" t="str">
        <f>IF(RIGHT(A28,1)="R", LEFT(A28,LEN(A28)-1) &amp;"P", A28)</f>
        <v>D800P</v>
      </c>
      <c r="C28" s="63"/>
      <c r="D28" s="56">
        <f>F16</f>
        <v>0</v>
      </c>
      <c r="E28" s="58">
        <f>-F14</f>
        <v>0</v>
      </c>
      <c r="F28" s="32">
        <v>6.13E-2</v>
      </c>
      <c r="G28" s="72" t="s">
        <v>43</v>
      </c>
      <c r="H28" s="72"/>
      <c r="I28" s="73"/>
      <c r="J28" s="76" t="s">
        <v>43</v>
      </c>
      <c r="K28" s="21"/>
      <c r="L28" s="45"/>
      <c r="M28" s="45"/>
    </row>
    <row r="29" spans="1:17" ht="24" customHeight="1" x14ac:dyDescent="0.2">
      <c r="A29" s="64" t="str">
        <f>IF(K8,"D950R",IF(K12,"D960R",IF(K16,"D937R",IF($J$7="a","D840R",IF($J$7="m","D844R",IF($J$7="P","D845R",IF($J$7="f","D843R",IF($J$7="C","D841R",IF($J$7="E","D842R","")))))))))</f>
        <v/>
      </c>
      <c r="B29" s="62" t="str">
        <f>IF(RIGHT(A29,1)="R", LEFT(A29,LEN(A29)-1) &amp;"P", A29)</f>
        <v/>
      </c>
      <c r="C29" s="61"/>
      <c r="D29" s="58">
        <f>-($F$14*F29)</f>
        <v>0</v>
      </c>
      <c r="E29" s="58">
        <f>IF(F29&gt;0,-F14,0)</f>
        <v>0</v>
      </c>
      <c r="F29" s="33">
        <f>IF(K6,22%,IF(K7,22%,IF(K8,5%,IF(K9,40.72%,IF(K10,40.72%,IF(K11,12.56%,IF(K12,7%,IF(K16,11.7%,0))))))))</f>
        <v>0</v>
      </c>
      <c r="G29" s="30"/>
      <c r="H29" s="30"/>
      <c r="I29" s="30"/>
      <c r="J29" s="31"/>
      <c r="K29" s="21"/>
      <c r="L29" s="45"/>
      <c r="M29" s="45"/>
    </row>
    <row r="30" spans="1:17" ht="24" customHeight="1" x14ac:dyDescent="0.2">
      <c r="A30" s="65" t="str">
        <f>IF(K13,"D953R",IF(K8,"D952R",IF(K16,"D958R",IF(K12,"D962R",""))))</f>
        <v/>
      </c>
      <c r="B30" s="62" t="str">
        <f>IF(RIGHT(A30,1)="R", LEFT(A30,LEN(A30)-1) &amp;"P", A30)</f>
        <v/>
      </c>
      <c r="C30" s="61"/>
      <c r="D30" s="58">
        <f>IF(K16,"0.00",-($F$14*F30))</f>
        <v>0</v>
      </c>
      <c r="E30" s="58">
        <f>IF(F30&gt;0,-F14,0)</f>
        <v>0</v>
      </c>
      <c r="F30" s="33">
        <f>IF(K13,0.76%,IF(K8,0.26%,IF(K16,0.17%,IF(K12,0.08%,0))))</f>
        <v>0</v>
      </c>
      <c r="G30" s="26" t="s">
        <v>61</v>
      </c>
      <c r="H30" s="26" t="s">
        <v>63</v>
      </c>
      <c r="I30" s="26" t="s">
        <v>65</v>
      </c>
      <c r="J30" s="77" t="s">
        <v>43</v>
      </c>
      <c r="K30" s="21"/>
      <c r="L30" s="45"/>
      <c r="M30" s="45"/>
      <c r="P30" s="20" t="s">
        <v>43</v>
      </c>
      <c r="Q30" s="20" t="s">
        <v>43</v>
      </c>
    </row>
    <row r="31" spans="1:17" ht="24" customHeight="1" x14ac:dyDescent="0.2">
      <c r="A31" s="65" t="str">
        <f>IF(K8,"D954R",IF(K12,"D964R",""))</f>
        <v/>
      </c>
      <c r="B31" s="62" t="str">
        <f>IF(RIGHT(A31,1)="R", LEFT(A31,LEN(A31)-1) &amp;"P", A31)</f>
        <v/>
      </c>
      <c r="C31" s="61"/>
      <c r="D31" s="58">
        <f>-($F$14*F31)</f>
        <v>0</v>
      </c>
      <c r="E31" s="58">
        <f>IF(F31&gt;0,-F14,0)</f>
        <v>0</v>
      </c>
      <c r="F31" s="33">
        <f>IF(K8,0.94%,IF(K12,0.79%,0))</f>
        <v>0</v>
      </c>
      <c r="G31" s="72"/>
      <c r="H31" s="72"/>
      <c r="I31" s="72" t="s">
        <v>43</v>
      </c>
      <c r="J31" s="76" t="s">
        <v>43</v>
      </c>
      <c r="K31" s="21"/>
      <c r="L31" s="45"/>
      <c r="M31" s="45"/>
    </row>
    <row r="32" spans="1:17" ht="24" customHeight="1" x14ac:dyDescent="0.2">
      <c r="A32" s="65" t="str">
        <f>IF(K8,"D951R",IF(K12,"D961R",""))</f>
        <v/>
      </c>
      <c r="B32" s="62" t="str">
        <f>IF(RIGHT(A32,1)="R", LEFT(A32,LEN(A32)-1) &amp;"P", A32)</f>
        <v/>
      </c>
      <c r="C32" s="61"/>
      <c r="D32" s="58">
        <f>IF(F32&gt;0,(D25*F32)-(D29+D30+D31),0)</f>
        <v>0</v>
      </c>
      <c r="E32" s="58" t="s">
        <v>43</v>
      </c>
      <c r="F32" s="33">
        <f>IF(K8,22%,IF(K12,12.56%,0))</f>
        <v>0</v>
      </c>
      <c r="G32" s="30"/>
      <c r="H32" s="30"/>
      <c r="I32" s="34" t="s">
        <v>43</v>
      </c>
      <c r="J32" s="35"/>
      <c r="K32" s="45"/>
      <c r="L32" s="21"/>
      <c r="M32" s="21"/>
    </row>
    <row r="33" spans="1:12" ht="24" customHeight="1" x14ac:dyDescent="0.2">
      <c r="A33" s="66"/>
      <c r="B33" s="62" t="s">
        <v>43</v>
      </c>
      <c r="C33" s="61"/>
      <c r="D33" s="58" t="s">
        <v>43</v>
      </c>
      <c r="E33" s="67"/>
      <c r="F33" s="33"/>
      <c r="G33" s="62" t="s">
        <v>43</v>
      </c>
      <c r="H33" s="62" t="s">
        <v>43</v>
      </c>
      <c r="I33" s="62" t="s">
        <v>43</v>
      </c>
      <c r="J33" s="78" t="s">
        <v>43</v>
      </c>
      <c r="L33" s="6"/>
    </row>
    <row r="34" spans="1:12" ht="24" customHeight="1" x14ac:dyDescent="0.2">
      <c r="A34" s="66"/>
      <c r="B34" s="62" t="s">
        <v>43</v>
      </c>
      <c r="C34" s="61"/>
      <c r="D34" s="58" t="s">
        <v>43</v>
      </c>
      <c r="E34" s="67"/>
      <c r="F34" s="33"/>
      <c r="G34" s="72" t="s">
        <v>43</v>
      </c>
      <c r="H34" s="72"/>
      <c r="I34" s="72"/>
      <c r="J34" s="76"/>
      <c r="L34" s="6"/>
    </row>
    <row r="35" spans="1:12" ht="24" customHeight="1" x14ac:dyDescent="0.2">
      <c r="A35" s="66"/>
      <c r="B35" s="60"/>
      <c r="C35" s="61"/>
      <c r="D35" s="58" t="s">
        <v>43</v>
      </c>
      <c r="E35" s="67"/>
      <c r="F35" s="33"/>
      <c r="G35" s="30" t="s">
        <v>22</v>
      </c>
      <c r="H35" s="30"/>
      <c r="I35" s="30" t="s">
        <v>53</v>
      </c>
      <c r="J35" s="35"/>
      <c r="L35" s="6"/>
    </row>
    <row r="36" spans="1:12" ht="24" customHeight="1" thickBot="1" x14ac:dyDescent="0.25">
      <c r="A36" s="68" t="s">
        <v>46</v>
      </c>
      <c r="B36" s="69"/>
      <c r="C36" s="69"/>
      <c r="D36" s="70">
        <f>D25-D26-D27</f>
        <v>0</v>
      </c>
      <c r="E36" s="71"/>
      <c r="F36" s="36"/>
      <c r="G36" s="37"/>
      <c r="H36" s="37"/>
      <c r="I36" s="37"/>
      <c r="J36" s="38" t="s">
        <v>43</v>
      </c>
    </row>
    <row r="38" spans="1:12" x14ac:dyDescent="0.2">
      <c r="A38" s="137"/>
      <c r="B38" s="137"/>
      <c r="C38" s="137"/>
      <c r="D38" s="137"/>
      <c r="E38" s="137"/>
      <c r="F38" s="137"/>
      <c r="G38" s="137"/>
      <c r="H38" s="137"/>
      <c r="I38" s="137"/>
      <c r="J38" s="137"/>
    </row>
    <row r="39" spans="1:12" x14ac:dyDescent="0.2">
      <c r="E39" s="113"/>
      <c r="F39" s="113"/>
      <c r="G39" s="17"/>
      <c r="H39" s="113"/>
      <c r="I39" s="113"/>
    </row>
    <row r="40" spans="1:12" x14ac:dyDescent="0.2">
      <c r="G40" s="17"/>
    </row>
    <row r="41" spans="1:12" x14ac:dyDescent="0.2">
      <c r="E41" s="113"/>
      <c r="F41" s="113"/>
      <c r="G41" s="17"/>
      <c r="H41" s="113"/>
      <c r="I41" s="113"/>
    </row>
    <row r="42" spans="1:12" x14ac:dyDescent="0.2">
      <c r="G42" s="17"/>
    </row>
    <row r="43" spans="1:12" x14ac:dyDescent="0.2">
      <c r="E43" s="113"/>
      <c r="F43" s="113"/>
      <c r="G43" s="17"/>
      <c r="H43" s="113"/>
      <c r="I43" s="113"/>
    </row>
    <row r="44" spans="1:12" x14ac:dyDescent="0.2">
      <c r="G44" s="17"/>
    </row>
    <row r="45" spans="1:12" x14ac:dyDescent="0.2">
      <c r="G45" s="17"/>
    </row>
  </sheetData>
  <mergeCells count="25">
    <mergeCell ref="A38:J38"/>
    <mergeCell ref="A23:J23"/>
    <mergeCell ref="A18:B18"/>
    <mergeCell ref="C7:D7"/>
    <mergeCell ref="C18:J21"/>
    <mergeCell ref="G22:J22"/>
    <mergeCell ref="C22:E22"/>
    <mergeCell ref="G12:J12"/>
    <mergeCell ref="B6:E6"/>
    <mergeCell ref="A1:J2"/>
    <mergeCell ref="A3:J3"/>
    <mergeCell ref="A17:E17"/>
    <mergeCell ref="A14:E14"/>
    <mergeCell ref="A12:E12"/>
    <mergeCell ref="A7:B7"/>
    <mergeCell ref="C5:D5"/>
    <mergeCell ref="A5:B5"/>
    <mergeCell ref="G5:J5"/>
    <mergeCell ref="G6:J6"/>
    <mergeCell ref="E39:F39"/>
    <mergeCell ref="E41:F41"/>
    <mergeCell ref="E43:F43"/>
    <mergeCell ref="H39:I39"/>
    <mergeCell ref="H41:I41"/>
    <mergeCell ref="H43:I43"/>
  </mergeCells>
  <phoneticPr fontId="0" type="noConversion"/>
  <printOptions horizontalCentered="1"/>
  <pageMargins left="0.5" right="0.39" top="0.52" bottom="0.5" header="0.5" footer="0.5"/>
  <pageSetup scale="80" orientation="portrait" r:id="rId1"/>
  <headerFooter alignWithMargins="0">
    <oddFooter>&amp;LRevised 7/19/2018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8" r:id="rId4" name="Check Box 10">
              <controlPr defaultSize="0" autoFill="0" autoLine="0" autoPict="0">
                <anchor moveWithCells="1">
                  <from>
                    <xdr:col>8</xdr:col>
                    <xdr:colOff>9525</xdr:colOff>
                    <xdr:row>12</xdr:row>
                    <xdr:rowOff>85725</xdr:rowOff>
                  </from>
                  <to>
                    <xdr:col>8</xdr:col>
                    <xdr:colOff>304800</xdr:colOff>
                    <xdr:row>13</xdr:row>
                    <xdr:rowOff>0</xdr:rowOff>
                  </to>
                </anchor>
              </controlPr>
            </control>
          </mc:Choice>
        </mc:AlternateContent>
        <mc:AlternateContent xmlns:mc="http://schemas.openxmlformats.org/markup-compatibility/2006">
          <mc:Choice Requires="x14">
            <control shapeId="2060" r:id="rId5" name="Check Box 12">
              <controlPr defaultSize="0" autoFill="0" autoLine="0" autoPict="0">
                <anchor moveWithCells="1">
                  <from>
                    <xdr:col>8</xdr:col>
                    <xdr:colOff>571500</xdr:colOff>
                    <xdr:row>12</xdr:row>
                    <xdr:rowOff>85725</xdr:rowOff>
                  </from>
                  <to>
                    <xdr:col>9</xdr:col>
                    <xdr:colOff>19050</xdr:colOff>
                    <xdr:row>13</xdr:row>
                    <xdr:rowOff>0</xdr:rowOff>
                  </to>
                </anchor>
              </controlPr>
            </control>
          </mc:Choice>
        </mc:AlternateContent>
        <mc:AlternateContent xmlns:mc="http://schemas.openxmlformats.org/markup-compatibility/2006">
          <mc:Choice Requires="x14">
            <control shapeId="2063" r:id="rId6" name="Check Box 15">
              <controlPr defaultSize="0" autoFill="0" autoLine="0" autoPict="0">
                <anchor moveWithCells="1">
                  <from>
                    <xdr:col>9</xdr:col>
                    <xdr:colOff>485775</xdr:colOff>
                    <xdr:row>15</xdr:row>
                    <xdr:rowOff>123825</xdr:rowOff>
                  </from>
                  <to>
                    <xdr:col>9</xdr:col>
                    <xdr:colOff>800100</xdr:colOff>
                    <xdr:row>16</xdr:row>
                    <xdr:rowOff>0</xdr:rowOff>
                  </to>
                </anchor>
              </controlPr>
            </control>
          </mc:Choice>
        </mc:AlternateContent>
        <mc:AlternateContent xmlns:mc="http://schemas.openxmlformats.org/markup-compatibility/2006">
          <mc:Choice Requires="x14">
            <control shapeId="2064" r:id="rId7" name="Check Box 16">
              <controlPr defaultSize="0" autoFill="0" autoLine="0" autoPict="0">
                <anchor moveWithCells="1">
                  <from>
                    <xdr:col>8</xdr:col>
                    <xdr:colOff>9525</xdr:colOff>
                    <xdr:row>13</xdr:row>
                    <xdr:rowOff>85725</xdr:rowOff>
                  </from>
                  <to>
                    <xdr:col>8</xdr:col>
                    <xdr:colOff>304800</xdr:colOff>
                    <xdr:row>14</xdr:row>
                    <xdr:rowOff>0</xdr:rowOff>
                  </to>
                </anchor>
              </controlPr>
            </control>
          </mc:Choice>
        </mc:AlternateContent>
        <mc:AlternateContent xmlns:mc="http://schemas.openxmlformats.org/markup-compatibility/2006">
          <mc:Choice Requires="x14">
            <control shapeId="2065" r:id="rId8" name="Check Box 17">
              <controlPr defaultSize="0" autoFill="0" autoLine="0" autoPict="0">
                <anchor moveWithCells="1">
                  <from>
                    <xdr:col>8</xdr:col>
                    <xdr:colOff>571500</xdr:colOff>
                    <xdr:row>13</xdr:row>
                    <xdr:rowOff>85725</xdr:rowOff>
                  </from>
                  <to>
                    <xdr:col>9</xdr:col>
                    <xdr:colOff>19050</xdr:colOff>
                    <xdr:row>14</xdr:row>
                    <xdr:rowOff>0</xdr:rowOff>
                  </to>
                </anchor>
              </controlPr>
            </control>
          </mc:Choice>
        </mc:AlternateContent>
        <mc:AlternateContent xmlns:mc="http://schemas.openxmlformats.org/markup-compatibility/2006">
          <mc:Choice Requires="x14">
            <control shapeId="2067" r:id="rId9" name="Check Box 19">
              <controlPr defaultSize="0" autoFill="0" autoLine="0" autoPict="0">
                <anchor moveWithCells="1">
                  <from>
                    <xdr:col>0</xdr:col>
                    <xdr:colOff>0</xdr:colOff>
                    <xdr:row>8</xdr:row>
                    <xdr:rowOff>9525</xdr:rowOff>
                  </from>
                  <to>
                    <xdr:col>2</xdr:col>
                    <xdr:colOff>314325</xdr:colOff>
                    <xdr:row>8</xdr:row>
                    <xdr:rowOff>238125</xdr:rowOff>
                  </to>
                </anchor>
              </controlPr>
            </control>
          </mc:Choice>
        </mc:AlternateContent>
        <mc:AlternateContent xmlns:mc="http://schemas.openxmlformats.org/markup-compatibility/2006">
          <mc:Choice Requires="x14">
            <control shapeId="2068" r:id="rId10" name="Check Box 20">
              <controlPr defaultSize="0" autoFill="0" autoLine="0" autoPict="0">
                <anchor moveWithCells="1">
                  <from>
                    <xdr:col>0</xdr:col>
                    <xdr:colOff>0</xdr:colOff>
                    <xdr:row>9</xdr:row>
                    <xdr:rowOff>9525</xdr:rowOff>
                  </from>
                  <to>
                    <xdr:col>2</xdr:col>
                    <xdr:colOff>323850</xdr:colOff>
                    <xdr:row>9</xdr:row>
                    <xdr:rowOff>238125</xdr:rowOff>
                  </to>
                </anchor>
              </controlPr>
            </control>
          </mc:Choice>
        </mc:AlternateContent>
        <mc:AlternateContent xmlns:mc="http://schemas.openxmlformats.org/markup-compatibility/2006">
          <mc:Choice Requires="x14">
            <control shapeId="2070" r:id="rId11" name="Check Box 22">
              <controlPr defaultSize="0" autoFill="0" autoLine="0" autoPict="0">
                <anchor moveWithCells="1">
                  <from>
                    <xdr:col>3</xdr:col>
                    <xdr:colOff>266700</xdr:colOff>
                    <xdr:row>9</xdr:row>
                    <xdr:rowOff>9525</xdr:rowOff>
                  </from>
                  <to>
                    <xdr:col>5</xdr:col>
                    <xdr:colOff>0</xdr:colOff>
                    <xdr:row>9</xdr:row>
                    <xdr:rowOff>228600</xdr:rowOff>
                  </to>
                </anchor>
              </controlPr>
            </control>
          </mc:Choice>
        </mc:AlternateContent>
        <mc:AlternateContent xmlns:mc="http://schemas.openxmlformats.org/markup-compatibility/2006">
          <mc:Choice Requires="x14">
            <control shapeId="2071" r:id="rId12" name="Check Box 23">
              <controlPr defaultSize="0" autoFill="0" autoLine="0" autoPict="0">
                <anchor moveWithCells="1">
                  <from>
                    <xdr:col>6</xdr:col>
                    <xdr:colOff>676275</xdr:colOff>
                    <xdr:row>8</xdr:row>
                    <xdr:rowOff>19050</xdr:rowOff>
                  </from>
                  <to>
                    <xdr:col>8</xdr:col>
                    <xdr:colOff>333375</xdr:colOff>
                    <xdr:row>9</xdr:row>
                    <xdr:rowOff>0</xdr:rowOff>
                  </to>
                </anchor>
              </controlPr>
            </control>
          </mc:Choice>
        </mc:AlternateContent>
        <mc:AlternateContent xmlns:mc="http://schemas.openxmlformats.org/markup-compatibility/2006">
          <mc:Choice Requires="x14">
            <control shapeId="2072" r:id="rId13" name="Check Box 24">
              <controlPr defaultSize="0" autoFill="0" autoLine="0" autoPict="0">
                <anchor moveWithCells="1">
                  <from>
                    <xdr:col>6</xdr:col>
                    <xdr:colOff>66675</xdr:colOff>
                    <xdr:row>6</xdr:row>
                    <xdr:rowOff>9525</xdr:rowOff>
                  </from>
                  <to>
                    <xdr:col>6</xdr:col>
                    <xdr:colOff>514350</xdr:colOff>
                    <xdr:row>6</xdr:row>
                    <xdr:rowOff>238125</xdr:rowOff>
                  </to>
                </anchor>
              </controlPr>
            </control>
          </mc:Choice>
        </mc:AlternateContent>
        <mc:AlternateContent xmlns:mc="http://schemas.openxmlformats.org/markup-compatibility/2006">
          <mc:Choice Requires="x14">
            <control shapeId="2073" r:id="rId14" name="Check Box 25">
              <controlPr defaultSize="0" autoFill="0" autoLine="0" autoPict="0">
                <anchor moveWithCells="1">
                  <from>
                    <xdr:col>6</xdr:col>
                    <xdr:colOff>590550</xdr:colOff>
                    <xdr:row>6</xdr:row>
                    <xdr:rowOff>9525</xdr:rowOff>
                  </from>
                  <to>
                    <xdr:col>7</xdr:col>
                    <xdr:colOff>190500</xdr:colOff>
                    <xdr:row>6</xdr:row>
                    <xdr:rowOff>238125</xdr:rowOff>
                  </to>
                </anchor>
              </controlPr>
            </control>
          </mc:Choice>
        </mc:AlternateContent>
        <mc:AlternateContent xmlns:mc="http://schemas.openxmlformats.org/markup-compatibility/2006">
          <mc:Choice Requires="x14">
            <control shapeId="2074" r:id="rId15" name="Check Box 26">
              <controlPr defaultSize="0" autoFill="0" autoLine="0" autoPict="0">
                <anchor moveWithCells="1">
                  <from>
                    <xdr:col>6</xdr:col>
                    <xdr:colOff>676275</xdr:colOff>
                    <xdr:row>9</xdr:row>
                    <xdr:rowOff>9525</xdr:rowOff>
                  </from>
                  <to>
                    <xdr:col>8</xdr:col>
                    <xdr:colOff>333375</xdr:colOff>
                    <xdr:row>9</xdr:row>
                    <xdr:rowOff>238125</xdr:rowOff>
                  </to>
                </anchor>
              </controlPr>
            </control>
          </mc:Choice>
        </mc:AlternateContent>
        <mc:AlternateContent xmlns:mc="http://schemas.openxmlformats.org/markup-compatibility/2006">
          <mc:Choice Requires="x14">
            <control shapeId="2076" r:id="rId16" name="Check Box 28">
              <controlPr defaultSize="0" autoFill="0" autoLine="0" autoPict="0" altText="PERS Type DCR">
                <anchor moveWithCells="1">
                  <from>
                    <xdr:col>5</xdr:col>
                    <xdr:colOff>28575</xdr:colOff>
                    <xdr:row>9</xdr:row>
                    <xdr:rowOff>0</xdr:rowOff>
                  </from>
                  <to>
                    <xdr:col>6</xdr:col>
                    <xdr:colOff>323850</xdr:colOff>
                    <xdr:row>10</xdr:row>
                    <xdr:rowOff>19050</xdr:rowOff>
                  </to>
                </anchor>
              </controlPr>
            </control>
          </mc:Choice>
        </mc:AlternateContent>
        <mc:AlternateContent xmlns:mc="http://schemas.openxmlformats.org/markup-compatibility/2006">
          <mc:Choice Requires="x14">
            <control shapeId="2069" r:id="rId17" name="Check Box 21">
              <controlPr defaultSize="0" autoFill="0" autoLine="0" autoPict="0">
                <anchor moveWithCells="1">
                  <from>
                    <xdr:col>3</xdr:col>
                    <xdr:colOff>266700</xdr:colOff>
                    <xdr:row>8</xdr:row>
                    <xdr:rowOff>19050</xdr:rowOff>
                  </from>
                  <to>
                    <xdr:col>4</xdr:col>
                    <xdr:colOff>485775</xdr:colOff>
                    <xdr:row>8</xdr:row>
                    <xdr:rowOff>238125</xdr:rowOff>
                  </to>
                </anchor>
              </controlPr>
            </control>
          </mc:Choice>
        </mc:AlternateContent>
        <mc:AlternateContent xmlns:mc="http://schemas.openxmlformats.org/markup-compatibility/2006">
          <mc:Choice Requires="x14">
            <control shapeId="2066" r:id="rId18" name="Check Box 18">
              <controlPr defaultSize="0" autoFill="0" autoLine="0" autoPict="0" altText="PERS Type DCR">
                <anchor moveWithCells="1">
                  <from>
                    <xdr:col>5</xdr:col>
                    <xdr:colOff>28575</xdr:colOff>
                    <xdr:row>8</xdr:row>
                    <xdr:rowOff>0</xdr:rowOff>
                  </from>
                  <to>
                    <xdr:col>6</xdr:col>
                    <xdr:colOff>295275</xdr:colOff>
                    <xdr:row>9</xdr:row>
                    <xdr:rowOff>19050</xdr:rowOff>
                  </to>
                </anchor>
              </controlPr>
            </control>
          </mc:Choice>
        </mc:AlternateContent>
        <mc:AlternateContent xmlns:mc="http://schemas.openxmlformats.org/markup-compatibility/2006">
          <mc:Choice Requires="x14">
            <control shapeId="2088" r:id="rId19" name="Check Box 40">
              <controlPr defaultSize="0" autoFill="0" autoLine="0" autoPict="0">
                <anchor moveWithCells="1">
                  <from>
                    <xdr:col>7</xdr:col>
                    <xdr:colOff>476250</xdr:colOff>
                    <xdr:row>34</xdr:row>
                    <xdr:rowOff>76200</xdr:rowOff>
                  </from>
                  <to>
                    <xdr:col>7</xdr:col>
                    <xdr:colOff>790575</xdr:colOff>
                    <xdr:row>34</xdr:row>
                    <xdr:rowOff>295275</xdr:rowOff>
                  </to>
                </anchor>
              </controlPr>
            </control>
          </mc:Choice>
        </mc:AlternateContent>
        <mc:AlternateContent xmlns:mc="http://schemas.openxmlformats.org/markup-compatibility/2006">
          <mc:Choice Requires="x14">
            <control shapeId="2089" r:id="rId20" name="Check Box 41">
              <controlPr defaultSize="0" autoFill="0" autoLine="0" autoPict="0">
                <anchor moveWithCells="1">
                  <from>
                    <xdr:col>5</xdr:col>
                    <xdr:colOff>476250</xdr:colOff>
                    <xdr:row>34</xdr:row>
                    <xdr:rowOff>95250</xdr:rowOff>
                  </from>
                  <to>
                    <xdr:col>5</xdr:col>
                    <xdr:colOff>790575</xdr:colOff>
                    <xdr:row>35</xdr:row>
                    <xdr:rowOff>9525</xdr:rowOff>
                  </to>
                </anchor>
              </controlPr>
            </control>
          </mc:Choice>
        </mc:AlternateContent>
        <mc:AlternateContent xmlns:mc="http://schemas.openxmlformats.org/markup-compatibility/2006">
          <mc:Choice Requires="x14">
            <control shapeId="2091" r:id="rId21" name="Check Box 43">
              <controlPr defaultSize="0" autoFill="0" autoLine="0" autoPict="0">
                <anchor moveWithCells="1">
                  <from>
                    <xdr:col>7</xdr:col>
                    <xdr:colOff>952500</xdr:colOff>
                    <xdr:row>8</xdr:row>
                    <xdr:rowOff>0</xdr:rowOff>
                  </from>
                  <to>
                    <xdr:col>9</xdr:col>
                    <xdr:colOff>152400</xdr:colOff>
                    <xdr:row>9</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Transmittal xmlns="ba4ef42b-c21f-46cc-99e7-9c72f716c827" xsi:nil="true"/>
    <DOF_Category xmlns="5cda0204-0e5f-48ab-93e9-41c8cd34521f">Form</DOF_Category>
    <Category xmlns="ba4ef42b-c21f-46cc-99e7-9c72f716c827">Payroll</Category>
    <Web_x0020_Source_x0020_Folder xmlns="ba4ef42b-c21f-46cc-99e7-9c72f716c827">forms</Web_x0020_Source_x0020_Folder>
    <Web_x0020_Server xmlns="ba4ef42b-c21f-46cc-99e7-9c72f716c827">doaweb</Web_x0020_Server>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97C022E9BF2504E9774C2803284E097" ma:contentTypeVersion="9" ma:contentTypeDescription="Create a new document." ma:contentTypeScope="" ma:versionID="79e317a27efe553b7d95e0ace39f3812">
  <xsd:schema xmlns:xsd="http://www.w3.org/2001/XMLSchema" xmlns:xs="http://www.w3.org/2001/XMLSchema" xmlns:p="http://schemas.microsoft.com/office/2006/metadata/properties" xmlns:ns2="5cda0204-0e5f-48ab-93e9-41c8cd34521f" xmlns:ns3="ba4ef42b-c21f-46cc-99e7-9c72f716c827" targetNamespace="http://schemas.microsoft.com/office/2006/metadata/properties" ma:root="true" ma:fieldsID="a6e54ce3258e3977ed6574b52d56ccf4" ns2:_="" ns3:_="">
    <xsd:import namespace="5cda0204-0e5f-48ab-93e9-41c8cd34521f"/>
    <xsd:import namespace="ba4ef42b-c21f-46cc-99e7-9c72f716c827"/>
    <xsd:element name="properties">
      <xsd:complexType>
        <xsd:sequence>
          <xsd:element name="documentManagement">
            <xsd:complexType>
              <xsd:all>
                <xsd:element ref="ns2:DOF_Category" minOccurs="0"/>
                <xsd:element ref="ns3:Transmittal" minOccurs="0"/>
                <xsd:element ref="ns3:Category" minOccurs="0"/>
                <xsd:element ref="ns3:Web_x0020_Source_x0020_Folder" minOccurs="0"/>
                <xsd:element ref="ns3:Web_x0020_Serv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da0204-0e5f-48ab-93e9-41c8cd34521f" elementFormDefault="qualified">
    <xsd:import namespace="http://schemas.microsoft.com/office/2006/documentManagement/types"/>
    <xsd:import namespace="http://schemas.microsoft.com/office/infopath/2007/PartnerControls"/>
    <xsd:element name="DOF_Category" ma:index="2" nillable="true" ma:displayName="Document Type" ma:format="RadioButtons" ma:internalName="DOF_Category">
      <xsd:simpleType>
        <xsd:restriction base="dms:Choice">
          <xsd:enumeration value="Accounting Proc Manual"/>
          <xsd:enumeration value="Alaska Admin Manual"/>
          <xsd:enumeration value="Form"/>
          <xsd:enumeration value="Payroll Proc Manual"/>
          <xsd:enumeration value="Reference"/>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ba4ef42b-c21f-46cc-99e7-9c72f716c827" elementFormDefault="qualified">
    <xsd:import namespace="http://schemas.microsoft.com/office/2006/documentManagement/types"/>
    <xsd:import namespace="http://schemas.microsoft.com/office/infopath/2007/PartnerControls"/>
    <xsd:element name="Transmittal" ma:index="3" nillable="true" ma:displayName="Transmittal" ma:decimals="0" ma:description="Latest transmittal that updates section." ma:internalName="Transmittal">
      <xsd:simpleType>
        <xsd:restriction base="dms:Number"/>
      </xsd:simpleType>
    </xsd:element>
    <xsd:element name="Category" ma:index="10" nillable="true" ma:displayName="Category" ma:default="Not Applicable" ma:format="Dropdown" ma:internalName="Category">
      <xsd:simpleType>
        <xsd:restriction base="dms:Choice">
          <xsd:enumeration value="Not Applicable"/>
          <xsd:enumeration value="Accounting"/>
          <xsd:enumeration value="Charge Cards"/>
          <xsd:enumeration value="Electronic Payments"/>
          <xsd:enumeration value="Enterprise Applications"/>
          <xsd:enumeration value="IRIS"/>
          <xsd:enumeration value="Moving"/>
          <xsd:enumeration value="Payroll"/>
          <xsd:enumeration value="Personnel"/>
          <xsd:enumeration value="Procurement"/>
          <xsd:enumeration value="Publications"/>
          <xsd:enumeration value="Systems Security"/>
          <xsd:enumeration value="Tax"/>
          <xsd:enumeration value="Travel"/>
          <xsd:enumeration value="APM 01. OVERVIEW"/>
          <xsd:enumeration value="APM 02. SECURITY &amp; AUTHORITIES"/>
          <xsd:enumeration value="APM 03. ACCOUNTING"/>
          <xsd:enumeration value="APM 04. FIN TRANSACTIONS &amp; BATCH PROCESSING"/>
          <xsd:enumeration value="APM 05. BUDGETS"/>
          <xsd:enumeration value="APM 06. REVENUE"/>
          <xsd:enumeration value="APM 07. EXPENDITURE OPEN ITEMS"/>
          <xsd:enumeration value="APM 08. PAYMENTS"/>
          <xsd:enumeration value="APM 09. JOURNAL ENTRIES"/>
          <xsd:enumeration value="APM 10. VENDORS"/>
          <xsd:enumeration value="APM 11. TRAVEL, MILEAGE &amp; MOVING"/>
          <xsd:enumeration value="APM 12. RSAs"/>
          <xsd:enumeration value="APM 13. FUND ACCOUNTING"/>
          <xsd:enumeration value="APM 14. SPECIAL PROCESSES"/>
          <xsd:enumeration value="APM 15. CASH"/>
          <xsd:enumeration value="APM 16. AUTOPAY"/>
          <xsd:enumeration value="APM 17. REPORTS"/>
          <xsd:enumeration value="APM XX. APPENDIX &amp; GLOSSARY"/>
          <xsd:enumeration value="PPM 01. OVERVIEW"/>
          <xsd:enumeration value="PPM 02. AKPAY FEATURES"/>
          <xsd:enumeration value="PPM 03. AKPAY SECURITY"/>
          <xsd:enumeration value="PPM 04. POSITION CONTROL"/>
          <xsd:enumeration value="PPM 05. APPOINTMENTS"/>
          <xsd:enumeration value="PPM 06. PAYROLL CHANGE ACTIONS"/>
          <xsd:enumeration value="PPM 07. SEPARATION OR INACTIVE STATUS"/>
          <xsd:enumeration value="PPM 08. LABOR DISTRIBUTION"/>
          <xsd:enumeration value="PPM 09. AUTOMATIC EARNINGS AND PRETAX DEDC"/>
          <xsd:enumeration value="PPM 10. EE DEDC AND ER CHARGES"/>
          <xsd:enumeration value="PPM 11. TIME AND ATTENANCE"/>
          <xsd:enumeration value="PPM 12. LEAVE ACCOUNTING"/>
          <xsd:enumeration value="PPM 13. SPECIAL PROCESSES"/>
          <xsd:enumeration value="PPM 14. ER/EE VERIFICATION"/>
          <xsd:enumeration value="PPM 15. AKPAY REPORTS"/>
          <xsd:enumeration value="PPM 16. AKPAY ACCUM AND HISTORY"/>
          <xsd:enumeration value="PPM 17. AKPAY INTERFACES"/>
          <xsd:enumeration value="PPM 99. APPENDIX"/>
        </xsd:restriction>
      </xsd:simpleType>
    </xsd:element>
    <xsd:element name="Web_x0020_Source_x0020_Folder" ma:index="11" nillable="true" ma:displayName="Web Source Folder" ma:description="Web Source Folder (from URL)" ma:format="Dropdown" ma:internalName="Web_x0020_Source_x0020_Folder">
      <xsd:simpleType>
        <xsd:restriction base="dms:Choice">
          <xsd:enumeration value="acct"/>
          <xsd:enumeration value="akpay"/>
          <xsd:enumeration value="aksas"/>
          <xsd:enumeration value="alder"/>
          <xsd:enumeration value="charge_cards"/>
          <xsd:enumeration value="controls"/>
          <xsd:enumeration value="css"/>
          <xsd:enumeration value="epay"/>
          <xsd:enumeration value="forms"/>
          <xsd:enumeration value="help"/>
          <xsd:enumeration value="images"/>
          <xsd:enumeration value="iris"/>
          <xsd:enumeration value="learnalaska"/>
          <xsd:enumeration value="manuals"/>
          <xsd:enumeration value="manuals &gt; aam"/>
          <xsd:enumeration value="manuals &gt; apm"/>
          <xsd:enumeration value="manuals &gt; handy_guide"/>
          <xsd:enumeration value="manuals &gt; ppm"/>
          <xsd:enumeration value="moving"/>
          <xsd:enumeration value="payroll"/>
          <xsd:enumeration value="payroll &gt; sal_sched"/>
          <xsd:enumeration value="reports"/>
          <xsd:enumeration value="scripts"/>
          <xsd:enumeration value="ssa"/>
          <xsd:enumeration value="training"/>
          <xsd:enumeration value="travel"/>
          <xsd:enumeration value="updates"/>
          <xsd:enumeration value="OBSOLETE"/>
        </xsd:restriction>
      </xsd:simpleType>
    </xsd:element>
    <xsd:element name="Web_x0020_Server" ma:index="12" nillable="true" ma:displayName="Web Server" ma:default="doaweb" ma:format="RadioButtons" ma:internalName="Web_x0020_Server">
      <xsd:simpleType>
        <xsd:union memberTypes="dms:Text">
          <xsd:simpleType>
            <xsd:restriction base="dms:Choice">
              <xsd:enumeration value="doaweb"/>
              <xsd:enumeration value="intranet/auth"/>
              <xsd:enumeration value="N/A"/>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B76AD9-E451-4FFE-9A57-D757194A0C60}">
  <ds:schemaRefs>
    <ds:schemaRef ds:uri="http://schemas.microsoft.com/office/2006/metadata/longProperties"/>
  </ds:schemaRefs>
</ds:datastoreItem>
</file>

<file path=customXml/itemProps2.xml><?xml version="1.0" encoding="utf-8"?>
<ds:datastoreItem xmlns:ds="http://schemas.openxmlformats.org/officeDocument/2006/customXml" ds:itemID="{D8B2E3B1-2279-4690-9F8F-10EC2E92EAE9}">
  <ds:schemaRefs>
    <ds:schemaRef ds:uri="http://schemas.openxmlformats.org/package/2006/metadata/core-properties"/>
    <ds:schemaRef ds:uri="http://purl.org/dc/dcmitype/"/>
    <ds:schemaRef ds:uri="http://schemas.microsoft.com/office/infopath/2007/PartnerControls"/>
    <ds:schemaRef ds:uri="5cda0204-0e5f-48ab-93e9-41c8cd34521f"/>
    <ds:schemaRef ds:uri="http://schemas.microsoft.com/office/2006/documentManagement/types"/>
    <ds:schemaRef ds:uri="http://schemas.microsoft.com/office/2006/metadata/properties"/>
    <ds:schemaRef ds:uri="ba4ef42b-c21f-46cc-99e7-9c72f716c827"/>
    <ds:schemaRef ds:uri="http://purl.org/dc/terms/"/>
    <ds:schemaRef ds:uri="http://www.w3.org/XML/1998/namespace"/>
    <ds:schemaRef ds:uri="http://purl.org/dc/elements/1.1/"/>
  </ds:schemaRefs>
</ds:datastoreItem>
</file>

<file path=customXml/itemProps3.xml><?xml version="1.0" encoding="utf-8"?>
<ds:datastoreItem xmlns:ds="http://schemas.openxmlformats.org/officeDocument/2006/customXml" ds:itemID="{1AD01A0E-8008-4B65-90FC-E6D1546AD1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da0204-0e5f-48ab-93e9-41c8cd34521f"/>
    <ds:schemaRef ds:uri="ba4ef42b-c21f-46cc-99e7-9c72f716c8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E993318-7A79-4F89-82B8-5F9145410D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PY OP Wksht</vt:lpstr>
      <vt:lpstr>'PY OP Wksht'!Print_Area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Salary Overpayment Worksheet - Prior Year</dc:title>
  <dc:creator>Payroll Section, Div of Finance, Dept of Administration, State of Alaska</dc:creator>
  <cp:lastModifiedBy>Amanda SW Thomas (DOA)</cp:lastModifiedBy>
  <cp:lastPrinted>2017-10-10T16:09:51Z</cp:lastPrinted>
  <dcterms:created xsi:type="dcterms:W3CDTF">2001-08-22T20:25:31Z</dcterms:created>
  <dcterms:modified xsi:type="dcterms:W3CDTF">2018-08-02T00:41:48Z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0x010100297C022E9BF2504E9774C2803284E097</vt:lpwstr>
  </property>
</Properties>
</file>