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C:\Users\awthomas\Documents\Website Files\travel\resource\"/>
    </mc:Choice>
  </mc:AlternateContent>
  <xr:revisionPtr revIDLastSave="0" documentId="8_{DB0816C2-8E7E-4CF9-BE45-DD4B64881458}" xr6:coauthVersionLast="47" xr6:coauthVersionMax="47" xr10:uidLastSave="{00000000-0000-0000-0000-000000000000}"/>
  <bookViews>
    <workbookView xWindow="1536" yWindow="1536" windowWidth="21708" windowHeight="18684" tabRatio="949" firstSheet="1" activeTab="1" xr2:uid="{00000000-000D-0000-FFFF-FFFF00000000}"/>
  </bookViews>
  <sheets>
    <sheet name="Report Details" sheetId="19" r:id="rId1"/>
    <sheet name="Statewide" sheetId="21" r:id="rId2"/>
    <sheet name="Medicaid" sheetId="20" r:id="rId3"/>
    <sheet name="Executive Branch" sheetId="1" r:id="rId4"/>
    <sheet name="01" sheetId="16" r:id="rId5"/>
    <sheet name="02" sheetId="15" r:id="rId6"/>
    <sheet name="03" sheetId="14" r:id="rId7"/>
    <sheet name="04" sheetId="13" r:id="rId8"/>
    <sheet name="05 ACPE" sheetId="18" r:id="rId9"/>
    <sheet name="05" sheetId="12" r:id="rId10"/>
    <sheet name="06" sheetId="11" r:id="rId11"/>
    <sheet name="07" sheetId="10" r:id="rId12"/>
    <sheet name="08" sheetId="9" r:id="rId13"/>
    <sheet name="09" sheetId="8" r:id="rId14"/>
    <sheet name="10" sheetId="7" r:id="rId15"/>
    <sheet name="11" sheetId="6" r:id="rId16"/>
    <sheet name="12" sheetId="5" r:id="rId17"/>
    <sheet name="18" sheetId="4" r:id="rId18"/>
    <sheet name="20" sheetId="2" r:id="rId19"/>
    <sheet name="25" sheetId="3" r:id="rId20"/>
  </sheets>
  <definedNames>
    <definedName name="_xlnm.Print_Area" localSheetId="7">'04'!$A$1:$AA$35</definedName>
    <definedName name="_xlnm.Print_Area" localSheetId="19">'25'!$A$1:$AA$35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3" i="13" l="1"/>
  <c r="U5" i="20"/>
  <c r="T13" i="1"/>
  <c r="U25" i="1"/>
  <c r="U26" i="1"/>
  <c r="U13" i="1"/>
  <c r="Z18" i="16"/>
  <c r="AA18" i="16"/>
  <c r="Z19" i="16"/>
  <c r="AA19" i="16"/>
  <c r="Z20" i="16"/>
  <c r="AA20" i="16"/>
  <c r="Z18" i="3"/>
  <c r="AA18" i="3"/>
  <c r="Z19" i="3"/>
  <c r="AA19" i="3"/>
  <c r="Z20" i="3"/>
  <c r="AA20" i="3"/>
  <c r="Z18" i="2"/>
  <c r="AA18" i="2"/>
  <c r="Z19" i="2"/>
  <c r="AA19" i="2"/>
  <c r="Z20" i="2"/>
  <c r="AA20" i="2"/>
  <c r="Z18" i="4"/>
  <c r="AA18" i="4"/>
  <c r="Z19" i="4"/>
  <c r="AA19" i="4"/>
  <c r="Z20" i="4"/>
  <c r="AA20" i="4"/>
  <c r="Z18" i="5"/>
  <c r="AA18" i="5"/>
  <c r="Z19" i="5"/>
  <c r="AA19" i="5"/>
  <c r="Z20" i="5"/>
  <c r="AA20" i="5"/>
  <c r="Z18" i="6"/>
  <c r="AA18" i="6"/>
  <c r="Z19" i="6"/>
  <c r="AA19" i="6"/>
  <c r="Z20" i="6"/>
  <c r="AA20" i="6"/>
  <c r="Z18" i="7"/>
  <c r="AA18" i="7"/>
  <c r="Z19" i="7"/>
  <c r="AA19" i="7"/>
  <c r="Z20" i="7"/>
  <c r="AA20" i="7"/>
  <c r="Z18" i="8"/>
  <c r="AA18" i="8"/>
  <c r="Z19" i="8"/>
  <c r="AA19" i="8"/>
  <c r="Z20" i="8"/>
  <c r="AA20" i="8"/>
  <c r="Z18" i="9"/>
  <c r="AA18" i="9"/>
  <c r="Z19" i="9"/>
  <c r="AA19" i="9"/>
  <c r="Z20" i="9"/>
  <c r="AA20" i="9"/>
  <c r="Z18" i="10"/>
  <c r="AA18" i="10"/>
  <c r="Z19" i="10"/>
  <c r="AA19" i="10"/>
  <c r="Z20" i="10"/>
  <c r="AA20" i="10"/>
  <c r="Z18" i="11"/>
  <c r="AA18" i="11"/>
  <c r="Z19" i="11"/>
  <c r="AA19" i="11"/>
  <c r="Z20" i="11"/>
  <c r="AA20" i="11"/>
  <c r="Z18" i="12"/>
  <c r="AA18" i="12"/>
  <c r="Z19" i="12"/>
  <c r="AA19" i="12"/>
  <c r="Z20" i="12"/>
  <c r="AA20" i="12"/>
  <c r="Z18" i="18"/>
  <c r="AA18" i="18"/>
  <c r="Z19" i="18"/>
  <c r="AA19" i="18"/>
  <c r="Z20" i="18"/>
  <c r="AA20" i="18"/>
  <c r="Z18" i="13"/>
  <c r="AA18" i="13"/>
  <c r="Z19" i="13"/>
  <c r="AA19" i="13"/>
  <c r="Z20" i="13"/>
  <c r="AA20" i="13"/>
  <c r="Z18" i="14"/>
  <c r="AA18" i="14"/>
  <c r="Z19" i="14"/>
  <c r="AA19" i="14"/>
  <c r="Z20" i="14"/>
  <c r="AA20" i="14"/>
  <c r="Z18" i="15"/>
  <c r="AA18" i="15"/>
  <c r="Z19" i="15"/>
  <c r="AA19" i="15"/>
  <c r="Z20" i="15"/>
  <c r="AA20" i="15"/>
  <c r="F13" i="1"/>
  <c r="H13" i="1" l="1"/>
  <c r="G22" i="8" l="1"/>
  <c r="AA11" i="20" l="1"/>
  <c r="Z11" i="20"/>
  <c r="Y11" i="1"/>
  <c r="Y11" i="21" s="1"/>
  <c r="X11" i="1"/>
  <c r="X11" i="21" s="1"/>
  <c r="W11" i="1"/>
  <c r="W11" i="21" s="1"/>
  <c r="V11" i="1"/>
  <c r="V11" i="21" s="1"/>
  <c r="U11" i="1"/>
  <c r="U11" i="21" s="1"/>
  <c r="T11" i="1"/>
  <c r="T11" i="21" s="1"/>
  <c r="S11" i="1"/>
  <c r="S11" i="21" s="1"/>
  <c r="R11" i="1"/>
  <c r="R11" i="21" s="1"/>
  <c r="Q11" i="1"/>
  <c r="Q11" i="21" s="1"/>
  <c r="P11" i="1"/>
  <c r="P11" i="21" s="1"/>
  <c r="O11" i="1"/>
  <c r="O11" i="21" s="1"/>
  <c r="N11" i="1"/>
  <c r="N11" i="21" s="1"/>
  <c r="M11" i="1"/>
  <c r="M11" i="21" s="1"/>
  <c r="L11" i="1"/>
  <c r="L11" i="21" s="1"/>
  <c r="K11" i="1"/>
  <c r="K11" i="21" s="1"/>
  <c r="J11" i="1"/>
  <c r="J11" i="21" s="1"/>
  <c r="I11" i="1"/>
  <c r="I11" i="21" s="1"/>
  <c r="H11" i="1"/>
  <c r="H11" i="21" s="1"/>
  <c r="G11" i="1"/>
  <c r="G11" i="21" s="1"/>
  <c r="F11" i="1"/>
  <c r="F11" i="21" s="1"/>
  <c r="E11" i="1"/>
  <c r="E11" i="21" s="1"/>
  <c r="D11" i="1"/>
  <c r="D11" i="21" s="1"/>
  <c r="C11" i="1"/>
  <c r="B11" i="1"/>
  <c r="B11" i="21" s="1"/>
  <c r="AA11" i="16"/>
  <c r="Z11" i="16"/>
  <c r="AA11" i="15"/>
  <c r="Z11" i="15"/>
  <c r="AA11" i="14"/>
  <c r="Z11" i="14"/>
  <c r="AA11" i="13"/>
  <c r="Z11" i="13"/>
  <c r="AA11" i="18"/>
  <c r="Z11" i="18"/>
  <c r="AA11" i="12"/>
  <c r="Z11" i="12"/>
  <c r="AA11" i="11"/>
  <c r="Z11" i="11"/>
  <c r="AA11" i="10"/>
  <c r="Z11" i="10"/>
  <c r="AA11" i="9"/>
  <c r="Z11" i="9"/>
  <c r="AA11" i="8"/>
  <c r="Z11" i="8"/>
  <c r="AA11" i="7"/>
  <c r="Z11" i="7"/>
  <c r="AA11" i="6"/>
  <c r="Z11" i="6"/>
  <c r="AA11" i="5"/>
  <c r="Z11" i="5"/>
  <c r="AA11" i="4"/>
  <c r="Z11" i="4"/>
  <c r="AA11" i="2"/>
  <c r="Z11" i="2"/>
  <c r="AA11" i="3"/>
  <c r="Z11" i="3"/>
  <c r="AA11" i="1" l="1"/>
  <c r="Z11" i="21"/>
  <c r="C11" i="21"/>
  <c r="AA11" i="21" s="1"/>
  <c r="Z11" i="1"/>
  <c r="L13" i="1"/>
  <c r="Z3" i="4" l="1"/>
  <c r="J21" i="1" l="1"/>
  <c r="K21" i="1"/>
  <c r="J25" i="1"/>
  <c r="K25" i="1"/>
  <c r="J26" i="1"/>
  <c r="K26" i="1"/>
  <c r="I25" i="1" l="1"/>
  <c r="I26" i="1"/>
  <c r="H14" i="2"/>
  <c r="C25" i="1" l="1"/>
  <c r="C26" i="1"/>
  <c r="S25" i="1" l="1"/>
  <c r="S26" i="1"/>
  <c r="Q25" i="1" l="1"/>
  <c r="Q26" i="1"/>
  <c r="N13" i="1" l="1"/>
  <c r="O13" i="1"/>
  <c r="O21" i="1" l="1"/>
  <c r="O25" i="1"/>
  <c r="O26" i="1"/>
  <c r="N10" i="1" l="1"/>
  <c r="M25" i="1" l="1"/>
  <c r="M26" i="1"/>
  <c r="Z32" i="10"/>
  <c r="Z3" i="14" l="1"/>
  <c r="G21" i="1" l="1"/>
  <c r="G25" i="1"/>
  <c r="G26" i="1"/>
  <c r="E25" i="1" l="1"/>
  <c r="E26" i="1"/>
  <c r="E13" i="1" l="1"/>
  <c r="G37" i="20" l="1"/>
  <c r="X13" i="1" l="1"/>
  <c r="Y13" i="1"/>
  <c r="W21" i="1" l="1"/>
  <c r="W25" i="1"/>
  <c r="W26" i="1"/>
  <c r="T21" i="1" l="1"/>
  <c r="U21" i="1"/>
  <c r="T25" i="1"/>
  <c r="T26" i="1"/>
  <c r="S13" i="1" l="1"/>
  <c r="S37" i="20" l="1"/>
  <c r="P25" i="1" l="1"/>
  <c r="P25" i="21" s="1"/>
  <c r="Q25" i="21"/>
  <c r="P26" i="1"/>
  <c r="P26" i="21" s="1"/>
  <c r="Q26" i="21"/>
  <c r="N25" i="1" l="1"/>
  <c r="N25" i="21" s="1"/>
  <c r="O25" i="21"/>
  <c r="N26" i="1"/>
  <c r="N26" i="21" s="1"/>
  <c r="O26" i="21"/>
  <c r="O27" i="16" l="1"/>
  <c r="AA34" i="20" l="1"/>
  <c r="AA33" i="20"/>
  <c r="AA32" i="20"/>
  <c r="J25" i="21" l="1"/>
  <c r="K25" i="21"/>
  <c r="J26" i="21"/>
  <c r="K26" i="21"/>
  <c r="J13" i="1"/>
  <c r="K13" i="1"/>
  <c r="Z32" i="14" l="1"/>
  <c r="AA32" i="14"/>
  <c r="Z33" i="14"/>
  <c r="AA33" i="14"/>
  <c r="I13" i="1" l="1"/>
  <c r="H25" i="1" l="1"/>
  <c r="H25" i="21" s="1"/>
  <c r="I25" i="21"/>
  <c r="H26" i="1"/>
  <c r="H26" i="21" s="1"/>
  <c r="I26" i="21"/>
  <c r="H21" i="1"/>
  <c r="I21" i="1"/>
  <c r="Z25" i="10" l="1"/>
  <c r="AA25" i="10"/>
  <c r="Z26" i="10"/>
  <c r="AA26" i="10"/>
  <c r="F25" i="1" l="1"/>
  <c r="F25" i="21" s="1"/>
  <c r="G25" i="21"/>
  <c r="F26" i="1"/>
  <c r="F26" i="21" s="1"/>
  <c r="G26" i="21"/>
  <c r="G13" i="1"/>
  <c r="D13" i="1" l="1"/>
  <c r="E13" i="21" l="1"/>
  <c r="D27" i="8"/>
  <c r="AA13" i="20" l="1"/>
  <c r="B25" i="1" l="1"/>
  <c r="B25" i="21" s="1"/>
  <c r="C25" i="21"/>
  <c r="B26" i="1"/>
  <c r="B26" i="21" s="1"/>
  <c r="C26" i="21"/>
  <c r="B13" i="1"/>
  <c r="C13" i="1"/>
  <c r="R25" i="1" l="1"/>
  <c r="R25" i="21" s="1"/>
  <c r="S25" i="21"/>
  <c r="R26" i="1"/>
  <c r="R26" i="21" s="1"/>
  <c r="S26" i="21"/>
  <c r="R13" i="1"/>
  <c r="R32" i="1" l="1"/>
  <c r="S32" i="1"/>
  <c r="Q21" i="1" l="1"/>
  <c r="P13" i="1"/>
  <c r="Q13" i="1"/>
  <c r="M25" i="21" l="1"/>
  <c r="M26" i="21"/>
  <c r="L27" i="13"/>
  <c r="J32" i="1" l="1"/>
  <c r="K32" i="1"/>
  <c r="I37" i="20" l="1"/>
  <c r="F21" i="1" l="1"/>
  <c r="G37" i="1" l="1"/>
  <c r="D25" i="1" l="1"/>
  <c r="D25" i="21" s="1"/>
  <c r="E25" i="21"/>
  <c r="D26" i="1"/>
  <c r="D26" i="21" s="1"/>
  <c r="E26" i="21"/>
  <c r="D21" i="1"/>
  <c r="E21" i="1"/>
  <c r="B21" i="1"/>
  <c r="C21" i="1"/>
  <c r="Y37" i="1" l="1"/>
  <c r="W37" i="1"/>
  <c r="U37" i="1"/>
  <c r="S37" i="1"/>
  <c r="Q37" i="1"/>
  <c r="O37" i="1"/>
  <c r="M37" i="1"/>
  <c r="K37" i="1"/>
  <c r="I37" i="1"/>
  <c r="E37" i="1"/>
  <c r="C37" i="1"/>
  <c r="Y37" i="20"/>
  <c r="W37" i="20"/>
  <c r="U37" i="20"/>
  <c r="Q37" i="20"/>
  <c r="O37" i="20"/>
  <c r="M37" i="20"/>
  <c r="K37" i="20"/>
  <c r="E37" i="20"/>
  <c r="C37" i="20"/>
  <c r="B12" i="1" l="1"/>
  <c r="C12" i="1"/>
  <c r="Y14" i="16" l="1"/>
  <c r="X27" i="16"/>
  <c r="V21" i="1" l="1"/>
  <c r="V25" i="1"/>
  <c r="V25" i="21" s="1"/>
  <c r="W25" i="21"/>
  <c r="V26" i="1"/>
  <c r="V26" i="21" s="1"/>
  <c r="W26" i="21"/>
  <c r="V13" i="1"/>
  <c r="W13" i="1"/>
  <c r="AA3" i="20" l="1"/>
  <c r="AA21" i="20" l="1"/>
  <c r="Z21" i="20"/>
  <c r="AA20" i="20"/>
  <c r="Z20" i="20"/>
  <c r="AA37" i="1" l="1"/>
  <c r="AA37" i="20"/>
  <c r="Z34" i="14"/>
  <c r="AA34" i="14"/>
  <c r="T25" i="21" l="1"/>
  <c r="U25" i="21"/>
  <c r="T26" i="21"/>
  <c r="U26" i="21"/>
  <c r="Z21" i="11"/>
  <c r="AA21" i="11"/>
  <c r="Z25" i="11"/>
  <c r="AA25" i="11"/>
  <c r="Z26" i="11"/>
  <c r="AA26" i="11"/>
  <c r="AA27" i="20" l="1"/>
  <c r="Z27" i="20"/>
  <c r="Y27" i="20"/>
  <c r="X27" i="20"/>
  <c r="W27" i="20"/>
  <c r="V27" i="20"/>
  <c r="U27" i="20"/>
  <c r="T27" i="20"/>
  <c r="S27" i="20"/>
  <c r="R27" i="20"/>
  <c r="Q27" i="20"/>
  <c r="P27" i="20"/>
  <c r="O27" i="20"/>
  <c r="N27" i="20"/>
  <c r="M27" i="20"/>
  <c r="L27" i="20"/>
  <c r="K27" i="20"/>
  <c r="J27" i="20"/>
  <c r="I27" i="20"/>
  <c r="H27" i="20"/>
  <c r="G27" i="20"/>
  <c r="F27" i="20"/>
  <c r="E27" i="20"/>
  <c r="D27" i="20"/>
  <c r="C27" i="20"/>
  <c r="B27" i="20"/>
  <c r="Y27" i="16"/>
  <c r="W27" i="16"/>
  <c r="V27" i="16"/>
  <c r="U27" i="16"/>
  <c r="T27" i="16"/>
  <c r="S27" i="16"/>
  <c r="R27" i="16"/>
  <c r="Q27" i="16"/>
  <c r="P27" i="16"/>
  <c r="N27" i="16"/>
  <c r="M27" i="16"/>
  <c r="L27" i="16"/>
  <c r="K27" i="16"/>
  <c r="J27" i="16"/>
  <c r="I27" i="16"/>
  <c r="H27" i="16"/>
  <c r="G27" i="16"/>
  <c r="F27" i="16"/>
  <c r="E27" i="16"/>
  <c r="D27" i="16"/>
  <c r="C27" i="16"/>
  <c r="B27" i="16"/>
  <c r="Y27" i="15"/>
  <c r="X27" i="15"/>
  <c r="W27" i="15"/>
  <c r="V27" i="15"/>
  <c r="U27" i="15"/>
  <c r="T27" i="15"/>
  <c r="S27" i="15"/>
  <c r="R27" i="15"/>
  <c r="Q27" i="15"/>
  <c r="P27" i="15"/>
  <c r="O27" i="15"/>
  <c r="N27" i="15"/>
  <c r="M27" i="15"/>
  <c r="L27" i="15"/>
  <c r="K27" i="15"/>
  <c r="J27" i="15"/>
  <c r="I27" i="15"/>
  <c r="H27" i="15"/>
  <c r="G27" i="15"/>
  <c r="F27" i="15"/>
  <c r="E27" i="15"/>
  <c r="D27" i="15"/>
  <c r="C27" i="15"/>
  <c r="B27" i="15"/>
  <c r="Y27" i="14"/>
  <c r="X27" i="14"/>
  <c r="W27" i="14"/>
  <c r="V27" i="14"/>
  <c r="U27" i="14"/>
  <c r="T27" i="14"/>
  <c r="S27" i="14"/>
  <c r="R27" i="14"/>
  <c r="Q27" i="14"/>
  <c r="P27" i="14"/>
  <c r="O27" i="14"/>
  <c r="N27" i="14"/>
  <c r="M27" i="14"/>
  <c r="L27" i="14"/>
  <c r="K27" i="14"/>
  <c r="J27" i="14"/>
  <c r="I27" i="14"/>
  <c r="H27" i="14"/>
  <c r="G27" i="14"/>
  <c r="F27" i="14"/>
  <c r="E27" i="14"/>
  <c r="D27" i="14"/>
  <c r="C27" i="14"/>
  <c r="B27" i="14"/>
  <c r="Y27" i="13"/>
  <c r="X27" i="13"/>
  <c r="W27" i="13"/>
  <c r="V27" i="13"/>
  <c r="U27" i="13"/>
  <c r="T27" i="13"/>
  <c r="S27" i="13"/>
  <c r="R27" i="13"/>
  <c r="Q27" i="13"/>
  <c r="P27" i="13"/>
  <c r="O27" i="13"/>
  <c r="N27" i="13"/>
  <c r="M27" i="13"/>
  <c r="K27" i="13"/>
  <c r="J27" i="13"/>
  <c r="I27" i="13"/>
  <c r="H27" i="13"/>
  <c r="G27" i="13"/>
  <c r="F27" i="13"/>
  <c r="E27" i="13"/>
  <c r="D27" i="13"/>
  <c r="C27" i="13"/>
  <c r="B27" i="13"/>
  <c r="Y27" i="12"/>
  <c r="X27" i="12"/>
  <c r="W27" i="12"/>
  <c r="V27" i="12"/>
  <c r="U27" i="12"/>
  <c r="T27" i="12"/>
  <c r="S27" i="12"/>
  <c r="R27" i="12"/>
  <c r="Q27" i="12"/>
  <c r="P27" i="12"/>
  <c r="O27" i="12"/>
  <c r="N27" i="12"/>
  <c r="M27" i="12"/>
  <c r="L27" i="12"/>
  <c r="K27" i="12"/>
  <c r="J27" i="12"/>
  <c r="I27" i="12"/>
  <c r="H27" i="12"/>
  <c r="G27" i="12"/>
  <c r="F27" i="12"/>
  <c r="E27" i="12"/>
  <c r="D27" i="12"/>
  <c r="C27" i="12"/>
  <c r="B27" i="12"/>
  <c r="Y27" i="18"/>
  <c r="X27" i="18"/>
  <c r="W27" i="18"/>
  <c r="V27" i="18"/>
  <c r="U27" i="18"/>
  <c r="T27" i="18"/>
  <c r="S27" i="18"/>
  <c r="R27" i="18"/>
  <c r="Q27" i="18"/>
  <c r="P27" i="18"/>
  <c r="O27" i="18"/>
  <c r="N27" i="18"/>
  <c r="M27" i="18"/>
  <c r="L27" i="18"/>
  <c r="K27" i="18"/>
  <c r="J27" i="18"/>
  <c r="I27" i="18"/>
  <c r="H27" i="18"/>
  <c r="G27" i="18"/>
  <c r="F27" i="18"/>
  <c r="E27" i="18"/>
  <c r="D27" i="18"/>
  <c r="C27" i="18"/>
  <c r="B27" i="18"/>
  <c r="AA27" i="11"/>
  <c r="Z27" i="11"/>
  <c r="Y27" i="11"/>
  <c r="X27" i="11"/>
  <c r="W27" i="11"/>
  <c r="V27" i="11"/>
  <c r="U27" i="11"/>
  <c r="T27" i="11"/>
  <c r="S27" i="11"/>
  <c r="R27" i="11"/>
  <c r="Q27" i="11"/>
  <c r="P27" i="11"/>
  <c r="O27" i="11"/>
  <c r="N27" i="11"/>
  <c r="M27" i="11"/>
  <c r="L27" i="11"/>
  <c r="K27" i="11"/>
  <c r="J27" i="11"/>
  <c r="I27" i="11"/>
  <c r="H27" i="11"/>
  <c r="G27" i="11"/>
  <c r="F27" i="11"/>
  <c r="E27" i="11"/>
  <c r="D27" i="11"/>
  <c r="C27" i="11"/>
  <c r="B27" i="11"/>
  <c r="Y27" i="10"/>
  <c r="X27" i="10"/>
  <c r="W27" i="10"/>
  <c r="V27" i="10"/>
  <c r="U27" i="10"/>
  <c r="T27" i="10"/>
  <c r="S27" i="10"/>
  <c r="R27" i="10"/>
  <c r="Q27" i="10"/>
  <c r="P27" i="10"/>
  <c r="O27" i="10"/>
  <c r="N27" i="10"/>
  <c r="M27" i="10"/>
  <c r="L27" i="10"/>
  <c r="K27" i="10"/>
  <c r="J27" i="10"/>
  <c r="I27" i="10"/>
  <c r="H27" i="10"/>
  <c r="G27" i="10"/>
  <c r="F27" i="10"/>
  <c r="E27" i="10"/>
  <c r="D27" i="10"/>
  <c r="C27" i="10"/>
  <c r="B27" i="10"/>
  <c r="Y27" i="9"/>
  <c r="X27" i="9"/>
  <c r="W27" i="9"/>
  <c r="V27" i="9"/>
  <c r="U27" i="9"/>
  <c r="T27" i="9"/>
  <c r="S27" i="9"/>
  <c r="R27" i="9"/>
  <c r="Q27" i="9"/>
  <c r="P27" i="9"/>
  <c r="O27" i="9"/>
  <c r="N27" i="9"/>
  <c r="M27" i="9"/>
  <c r="L27" i="9"/>
  <c r="K27" i="9"/>
  <c r="J27" i="9"/>
  <c r="I27" i="9"/>
  <c r="H27" i="9"/>
  <c r="G27" i="9"/>
  <c r="F27" i="9"/>
  <c r="E27" i="9"/>
  <c r="D27" i="9"/>
  <c r="C27" i="9"/>
  <c r="B27" i="9"/>
  <c r="Y27" i="8"/>
  <c r="X27" i="8"/>
  <c r="W27" i="8"/>
  <c r="V27" i="8"/>
  <c r="U27" i="8"/>
  <c r="T27" i="8"/>
  <c r="S27" i="8"/>
  <c r="R27" i="8"/>
  <c r="Q27" i="8"/>
  <c r="P27" i="8"/>
  <c r="O27" i="8"/>
  <c r="N27" i="8"/>
  <c r="M27" i="8"/>
  <c r="L27" i="8"/>
  <c r="K27" i="8"/>
  <c r="J27" i="8"/>
  <c r="I27" i="8"/>
  <c r="H27" i="8"/>
  <c r="G27" i="8"/>
  <c r="F27" i="8"/>
  <c r="E27" i="8"/>
  <c r="C27" i="8"/>
  <c r="B27" i="8"/>
  <c r="Y27" i="7"/>
  <c r="X27" i="7"/>
  <c r="W27" i="7"/>
  <c r="V27" i="7"/>
  <c r="U27" i="7"/>
  <c r="T27" i="7"/>
  <c r="S27" i="7"/>
  <c r="R27" i="7"/>
  <c r="Q27" i="7"/>
  <c r="P27" i="7"/>
  <c r="O27" i="7"/>
  <c r="N27" i="7"/>
  <c r="M27" i="7"/>
  <c r="L27" i="7"/>
  <c r="K27" i="7"/>
  <c r="J27" i="7"/>
  <c r="I27" i="7"/>
  <c r="H27" i="7"/>
  <c r="G27" i="7"/>
  <c r="F27" i="7"/>
  <c r="E27" i="7"/>
  <c r="D27" i="7"/>
  <c r="C27" i="7"/>
  <c r="B27" i="7"/>
  <c r="Y27" i="6"/>
  <c r="X27" i="6"/>
  <c r="W27" i="6"/>
  <c r="V27" i="6"/>
  <c r="U27" i="6"/>
  <c r="T27" i="6"/>
  <c r="S27" i="6"/>
  <c r="R27" i="6"/>
  <c r="Q27" i="6"/>
  <c r="P27" i="6"/>
  <c r="O27" i="6"/>
  <c r="N27" i="6"/>
  <c r="M27" i="6"/>
  <c r="L27" i="6"/>
  <c r="K27" i="6"/>
  <c r="J27" i="6"/>
  <c r="I27" i="6"/>
  <c r="H27" i="6"/>
  <c r="G27" i="6"/>
  <c r="F27" i="6"/>
  <c r="E27" i="6"/>
  <c r="D27" i="6"/>
  <c r="C27" i="6"/>
  <c r="B27" i="6"/>
  <c r="Y27" i="5"/>
  <c r="X27" i="5"/>
  <c r="W27" i="5"/>
  <c r="V27" i="5"/>
  <c r="U27" i="5"/>
  <c r="T27" i="5"/>
  <c r="S27" i="5"/>
  <c r="R27" i="5"/>
  <c r="Q27" i="5"/>
  <c r="P27" i="5"/>
  <c r="O27" i="5"/>
  <c r="N27" i="5"/>
  <c r="M27" i="5"/>
  <c r="L27" i="5"/>
  <c r="K27" i="5"/>
  <c r="J27" i="5"/>
  <c r="I27" i="5"/>
  <c r="H27" i="5"/>
  <c r="G27" i="5"/>
  <c r="F27" i="5"/>
  <c r="E27" i="5"/>
  <c r="D27" i="5"/>
  <c r="C27" i="5"/>
  <c r="B27" i="5"/>
  <c r="Y27" i="4"/>
  <c r="X27" i="4"/>
  <c r="W27" i="4"/>
  <c r="V27" i="4"/>
  <c r="U27" i="4"/>
  <c r="T27" i="4"/>
  <c r="S27" i="4"/>
  <c r="R27" i="4"/>
  <c r="Q27" i="4"/>
  <c r="P27" i="4"/>
  <c r="O27" i="4"/>
  <c r="N27" i="4"/>
  <c r="M27" i="4"/>
  <c r="L27" i="4"/>
  <c r="K27" i="4"/>
  <c r="J27" i="4"/>
  <c r="I27" i="4"/>
  <c r="H27" i="4"/>
  <c r="G27" i="4"/>
  <c r="F27" i="4"/>
  <c r="E27" i="4"/>
  <c r="D27" i="4"/>
  <c r="C27" i="4"/>
  <c r="B27" i="4"/>
  <c r="Y27" i="2"/>
  <c r="X27" i="2"/>
  <c r="W27" i="2"/>
  <c r="V27" i="2"/>
  <c r="U27" i="2"/>
  <c r="T27" i="2"/>
  <c r="S27" i="2"/>
  <c r="R27" i="2"/>
  <c r="Q27" i="2"/>
  <c r="P27" i="2"/>
  <c r="O27" i="2"/>
  <c r="N27" i="2"/>
  <c r="M27" i="2"/>
  <c r="L27" i="2"/>
  <c r="K27" i="2"/>
  <c r="J27" i="2"/>
  <c r="I27" i="2"/>
  <c r="H27" i="2"/>
  <c r="G27" i="2"/>
  <c r="F27" i="2"/>
  <c r="E27" i="2"/>
  <c r="D27" i="2"/>
  <c r="C27" i="2"/>
  <c r="B27" i="2"/>
  <c r="Y5" i="20"/>
  <c r="W5" i="20"/>
  <c r="S5" i="20"/>
  <c r="Q5" i="20"/>
  <c r="O5" i="20"/>
  <c r="M5" i="20"/>
  <c r="K5" i="20"/>
  <c r="I5" i="20"/>
  <c r="G5" i="20"/>
  <c r="E5" i="20"/>
  <c r="C5" i="20"/>
  <c r="Y27" i="3"/>
  <c r="X27" i="3"/>
  <c r="W27" i="3"/>
  <c r="V27" i="3"/>
  <c r="U27" i="3"/>
  <c r="T27" i="3"/>
  <c r="S27" i="3"/>
  <c r="R27" i="3"/>
  <c r="Q27" i="3"/>
  <c r="P27" i="3"/>
  <c r="O27" i="3"/>
  <c r="N27" i="3"/>
  <c r="M27" i="3"/>
  <c r="L27" i="3"/>
  <c r="K27" i="3"/>
  <c r="J27" i="3"/>
  <c r="Y22" i="3"/>
  <c r="X22" i="3"/>
  <c r="W22" i="3"/>
  <c r="V22" i="3"/>
  <c r="U22" i="3"/>
  <c r="T22" i="3"/>
  <c r="S22" i="3"/>
  <c r="R22" i="3"/>
  <c r="Q22" i="3"/>
  <c r="P22" i="3"/>
  <c r="O22" i="3"/>
  <c r="N22" i="3"/>
  <c r="M22" i="3"/>
  <c r="L22" i="3"/>
  <c r="K22" i="3"/>
  <c r="J22" i="3"/>
  <c r="Y14" i="3"/>
  <c r="X14" i="3"/>
  <c r="W14" i="3"/>
  <c r="V14" i="3"/>
  <c r="U14" i="3"/>
  <c r="T14" i="3"/>
  <c r="S14" i="3"/>
  <c r="R14" i="3"/>
  <c r="Q14" i="3"/>
  <c r="P14" i="3"/>
  <c r="O14" i="3"/>
  <c r="N14" i="3"/>
  <c r="M14" i="3"/>
  <c r="L14" i="3"/>
  <c r="K14" i="3"/>
  <c r="J14" i="3"/>
  <c r="I14" i="3"/>
  <c r="H14" i="3"/>
  <c r="Y5" i="3"/>
  <c r="W5" i="3"/>
  <c r="U5" i="3"/>
  <c r="S5" i="3"/>
  <c r="Q5" i="3"/>
  <c r="O5" i="3"/>
  <c r="M5" i="3"/>
  <c r="K5" i="3"/>
  <c r="S29" i="3" l="1"/>
  <c r="O29" i="3"/>
  <c r="U29" i="3"/>
  <c r="Q29" i="3"/>
  <c r="M29" i="3"/>
  <c r="K29" i="3"/>
  <c r="Y29" i="3"/>
  <c r="W29" i="3"/>
  <c r="B13" i="21"/>
  <c r="C13" i="21"/>
  <c r="D13" i="21"/>
  <c r="F13" i="21"/>
  <c r="G13" i="21"/>
  <c r="I13" i="21"/>
  <c r="J13" i="21"/>
  <c r="K13" i="21"/>
  <c r="L13" i="21"/>
  <c r="M13" i="1"/>
  <c r="N13" i="21"/>
  <c r="O13" i="21"/>
  <c r="P13" i="21"/>
  <c r="Q13" i="21"/>
  <c r="R13" i="21"/>
  <c r="S13" i="21"/>
  <c r="T13" i="21"/>
  <c r="U13" i="21"/>
  <c r="V13" i="21"/>
  <c r="W13" i="21"/>
  <c r="X13" i="21"/>
  <c r="Y13" i="21"/>
  <c r="Z13" i="1" l="1"/>
  <c r="H13" i="21"/>
  <c r="Z13" i="21" s="1"/>
  <c r="AA13" i="1"/>
  <c r="M13" i="21"/>
  <c r="AA13" i="21" s="1"/>
  <c r="J3" i="1"/>
  <c r="R21" i="1" l="1"/>
  <c r="S21" i="1"/>
  <c r="S7" i="1" l="1"/>
  <c r="S7" i="21" s="1"/>
  <c r="AA37" i="21" l="1"/>
  <c r="Y35" i="3" l="1"/>
  <c r="Y39" i="3" s="1"/>
  <c r="X35" i="3"/>
  <c r="W35" i="3"/>
  <c r="W39" i="3" s="1"/>
  <c r="V35" i="3"/>
  <c r="U35" i="3"/>
  <c r="U39" i="3" s="1"/>
  <c r="T35" i="3"/>
  <c r="S35" i="3"/>
  <c r="S39" i="3" s="1"/>
  <c r="R35" i="3"/>
  <c r="Q35" i="3"/>
  <c r="Q39" i="3" s="1"/>
  <c r="P35" i="3"/>
  <c r="O35" i="3"/>
  <c r="O39" i="3" s="1"/>
  <c r="N35" i="3"/>
  <c r="M35" i="3"/>
  <c r="M39" i="3" s="1"/>
  <c r="L35" i="3"/>
  <c r="K35" i="3"/>
  <c r="K39" i="3" s="1"/>
  <c r="J35" i="3"/>
  <c r="I35" i="3"/>
  <c r="H35" i="3"/>
  <c r="G35" i="3"/>
  <c r="F35" i="3"/>
  <c r="E35" i="3"/>
  <c r="D35" i="3"/>
  <c r="C35" i="3"/>
  <c r="B35" i="3"/>
  <c r="AA34" i="3"/>
  <c r="Z34" i="3"/>
  <c r="AA33" i="3"/>
  <c r="Z33" i="3"/>
  <c r="AA32" i="3"/>
  <c r="Z32" i="3"/>
  <c r="I27" i="3"/>
  <c r="H27" i="3"/>
  <c r="G27" i="3"/>
  <c r="F27" i="3"/>
  <c r="E27" i="3"/>
  <c r="D27" i="3"/>
  <c r="C27" i="3"/>
  <c r="B27" i="3"/>
  <c r="AA26" i="3"/>
  <c r="Z26" i="3"/>
  <c r="AA25" i="3"/>
  <c r="Z25" i="3"/>
  <c r="I22" i="3"/>
  <c r="H22" i="3"/>
  <c r="G22" i="3"/>
  <c r="F22" i="3"/>
  <c r="E22" i="3"/>
  <c r="D22" i="3"/>
  <c r="C22" i="3"/>
  <c r="B22" i="3"/>
  <c r="AA21" i="3"/>
  <c r="Z21" i="3"/>
  <c r="AA17" i="3"/>
  <c r="Z17" i="3"/>
  <c r="G14" i="3"/>
  <c r="F14" i="3"/>
  <c r="E14" i="3"/>
  <c r="D14" i="3"/>
  <c r="C14" i="3"/>
  <c r="B14" i="3"/>
  <c r="AA13" i="3"/>
  <c r="Z13" i="3"/>
  <c r="AA12" i="3"/>
  <c r="Z12" i="3"/>
  <c r="AA10" i="3"/>
  <c r="Z10" i="3"/>
  <c r="AA7" i="3"/>
  <c r="I5" i="3"/>
  <c r="G5" i="3"/>
  <c r="E5" i="3"/>
  <c r="C5" i="3"/>
  <c r="AA4" i="3"/>
  <c r="AA3" i="3"/>
  <c r="Z3" i="3"/>
  <c r="Y35" i="2"/>
  <c r="X35" i="2"/>
  <c r="W35" i="2"/>
  <c r="V35" i="2"/>
  <c r="U35" i="2"/>
  <c r="T35" i="2"/>
  <c r="S35" i="2"/>
  <c r="R35" i="2"/>
  <c r="Q35" i="2"/>
  <c r="P35" i="2"/>
  <c r="O35" i="2"/>
  <c r="N35" i="2"/>
  <c r="M35" i="2"/>
  <c r="L35" i="2"/>
  <c r="K35" i="2"/>
  <c r="J35" i="2"/>
  <c r="I35" i="2"/>
  <c r="H35" i="2"/>
  <c r="G35" i="2"/>
  <c r="F35" i="2"/>
  <c r="E35" i="2"/>
  <c r="D35" i="2"/>
  <c r="C35" i="2"/>
  <c r="B35" i="2"/>
  <c r="AA34" i="2"/>
  <c r="Z34" i="2"/>
  <c r="AA33" i="2"/>
  <c r="Z33" i="2"/>
  <c r="AA32" i="2"/>
  <c r="Z32" i="2"/>
  <c r="AA26" i="2"/>
  <c r="Z26" i="2"/>
  <c r="AA25" i="2"/>
  <c r="Z25" i="2"/>
  <c r="Y22" i="2"/>
  <c r="X22" i="2"/>
  <c r="W22" i="2"/>
  <c r="V22" i="2"/>
  <c r="U22" i="2"/>
  <c r="T22" i="2"/>
  <c r="S22" i="2"/>
  <c r="R22" i="2"/>
  <c r="Q22" i="2"/>
  <c r="P22" i="2"/>
  <c r="O22" i="2"/>
  <c r="N22" i="2"/>
  <c r="M22" i="2"/>
  <c r="L22" i="2"/>
  <c r="K22" i="2"/>
  <c r="J22" i="2"/>
  <c r="I22" i="2"/>
  <c r="H22" i="2"/>
  <c r="G22" i="2"/>
  <c r="F22" i="2"/>
  <c r="E22" i="2"/>
  <c r="D22" i="2"/>
  <c r="C22" i="2"/>
  <c r="B22" i="2"/>
  <c r="AA21" i="2"/>
  <c r="Z21" i="2"/>
  <c r="AA17" i="2"/>
  <c r="Z17" i="2"/>
  <c r="Y14" i="2"/>
  <c r="X14" i="2"/>
  <c r="W14" i="2"/>
  <c r="V14" i="2"/>
  <c r="U14" i="2"/>
  <c r="T14" i="2"/>
  <c r="S14" i="2"/>
  <c r="R14" i="2"/>
  <c r="Q14" i="2"/>
  <c r="P14" i="2"/>
  <c r="O14" i="2"/>
  <c r="N14" i="2"/>
  <c r="M14" i="2"/>
  <c r="L14" i="2"/>
  <c r="K14" i="2"/>
  <c r="J14" i="2"/>
  <c r="I14" i="2"/>
  <c r="G14" i="2"/>
  <c r="F14" i="2"/>
  <c r="E14" i="2"/>
  <c r="D14" i="2"/>
  <c r="C14" i="2"/>
  <c r="B14" i="2"/>
  <c r="AA13" i="2"/>
  <c r="Z13" i="2"/>
  <c r="AA12" i="2"/>
  <c r="Z12" i="2"/>
  <c r="AA10" i="2"/>
  <c r="Z10" i="2"/>
  <c r="AA7" i="2"/>
  <c r="Y5" i="2"/>
  <c r="W5" i="2"/>
  <c r="U5" i="2"/>
  <c r="S5" i="2"/>
  <c r="Q5" i="2"/>
  <c r="O5" i="2"/>
  <c r="M5" i="2"/>
  <c r="K5" i="2"/>
  <c r="I5" i="2"/>
  <c r="G5" i="2"/>
  <c r="E5" i="2"/>
  <c r="C5" i="2"/>
  <c r="AA4" i="2"/>
  <c r="AA3" i="2"/>
  <c r="Z3" i="2"/>
  <c r="Y35" i="4"/>
  <c r="X35" i="4"/>
  <c r="W35" i="4"/>
  <c r="V35" i="4"/>
  <c r="U35" i="4"/>
  <c r="T35" i="4"/>
  <c r="S35" i="4"/>
  <c r="R35" i="4"/>
  <c r="Q35" i="4"/>
  <c r="P35" i="4"/>
  <c r="O35" i="4"/>
  <c r="N35" i="4"/>
  <c r="M35" i="4"/>
  <c r="L35" i="4"/>
  <c r="K35" i="4"/>
  <c r="J35" i="4"/>
  <c r="I35" i="4"/>
  <c r="H35" i="4"/>
  <c r="G35" i="4"/>
  <c r="F35" i="4"/>
  <c r="E35" i="4"/>
  <c r="D35" i="4"/>
  <c r="C35" i="4"/>
  <c r="B35" i="4"/>
  <c r="AA34" i="4"/>
  <c r="Z34" i="4"/>
  <c r="AA33" i="4"/>
  <c r="Z33" i="4"/>
  <c r="AA32" i="4"/>
  <c r="Z32" i="4"/>
  <c r="AA26" i="4"/>
  <c r="Z26" i="4"/>
  <c r="AA25" i="4"/>
  <c r="Z25" i="4"/>
  <c r="Y22" i="4"/>
  <c r="X22" i="4"/>
  <c r="W22" i="4"/>
  <c r="V22" i="4"/>
  <c r="U22" i="4"/>
  <c r="T22" i="4"/>
  <c r="S22" i="4"/>
  <c r="R22" i="4"/>
  <c r="Q22" i="4"/>
  <c r="P22" i="4"/>
  <c r="O22" i="4"/>
  <c r="N22" i="4"/>
  <c r="M22" i="4"/>
  <c r="L22" i="4"/>
  <c r="K22" i="4"/>
  <c r="J22" i="4"/>
  <c r="I22" i="4"/>
  <c r="H22" i="4"/>
  <c r="G22" i="4"/>
  <c r="F22" i="4"/>
  <c r="E22" i="4"/>
  <c r="D22" i="4"/>
  <c r="C22" i="4"/>
  <c r="B22" i="4"/>
  <c r="AA21" i="4"/>
  <c r="Z21" i="4"/>
  <c r="AA17" i="4"/>
  <c r="Z17" i="4"/>
  <c r="Y14" i="4"/>
  <c r="X14" i="4"/>
  <c r="W14" i="4"/>
  <c r="V14" i="4"/>
  <c r="U14" i="4"/>
  <c r="T14" i="4"/>
  <c r="S14" i="4"/>
  <c r="R14" i="4"/>
  <c r="Q14" i="4"/>
  <c r="P14" i="4"/>
  <c r="O14" i="4"/>
  <c r="N14" i="4"/>
  <c r="M14" i="4"/>
  <c r="L14" i="4"/>
  <c r="K14" i="4"/>
  <c r="J14" i="4"/>
  <c r="I14" i="4"/>
  <c r="H14" i="4"/>
  <c r="G14" i="4"/>
  <c r="F14" i="4"/>
  <c r="E14" i="4"/>
  <c r="D14" i="4"/>
  <c r="C14" i="4"/>
  <c r="B14" i="4"/>
  <c r="AA13" i="4"/>
  <c r="Z13" i="4"/>
  <c r="AA12" i="4"/>
  <c r="Z12" i="4"/>
  <c r="AA10" i="4"/>
  <c r="Z10" i="4"/>
  <c r="AA7" i="4"/>
  <c r="Y5" i="4"/>
  <c r="W5" i="4"/>
  <c r="U5" i="4"/>
  <c r="S5" i="4"/>
  <c r="Q5" i="4"/>
  <c r="O5" i="4"/>
  <c r="M5" i="4"/>
  <c r="K5" i="4"/>
  <c r="I5" i="4"/>
  <c r="G5" i="4"/>
  <c r="E5" i="4"/>
  <c r="C5" i="4"/>
  <c r="AA4" i="4"/>
  <c r="AA3" i="4"/>
  <c r="Y35" i="5"/>
  <c r="X35" i="5"/>
  <c r="W35" i="5"/>
  <c r="V35" i="5"/>
  <c r="U35" i="5"/>
  <c r="T35" i="5"/>
  <c r="S35" i="5"/>
  <c r="R35" i="5"/>
  <c r="Q35" i="5"/>
  <c r="P35" i="5"/>
  <c r="O35" i="5"/>
  <c r="N35" i="5"/>
  <c r="M35" i="5"/>
  <c r="L35" i="5"/>
  <c r="K35" i="5"/>
  <c r="J35" i="5"/>
  <c r="I35" i="5"/>
  <c r="H35" i="5"/>
  <c r="G35" i="5"/>
  <c r="F35" i="5"/>
  <c r="E35" i="5"/>
  <c r="D35" i="5"/>
  <c r="C35" i="5"/>
  <c r="B35" i="5"/>
  <c r="AA34" i="5"/>
  <c r="Z34" i="5"/>
  <c r="AA33" i="5"/>
  <c r="Z33" i="5"/>
  <c r="AA32" i="5"/>
  <c r="Z32" i="5"/>
  <c r="AA26" i="5"/>
  <c r="Z26" i="5"/>
  <c r="AA25" i="5"/>
  <c r="Z25" i="5"/>
  <c r="Y22" i="5"/>
  <c r="X22" i="5"/>
  <c r="W22" i="5"/>
  <c r="V22" i="5"/>
  <c r="U22" i="5"/>
  <c r="T22" i="5"/>
  <c r="S22" i="5"/>
  <c r="R22" i="5"/>
  <c r="Q22" i="5"/>
  <c r="P22" i="5"/>
  <c r="O22" i="5"/>
  <c r="N22" i="5"/>
  <c r="M22" i="5"/>
  <c r="L22" i="5"/>
  <c r="K22" i="5"/>
  <c r="J22" i="5"/>
  <c r="I22" i="5"/>
  <c r="H22" i="5"/>
  <c r="G22" i="5"/>
  <c r="F22" i="5"/>
  <c r="E22" i="5"/>
  <c r="D22" i="5"/>
  <c r="C22" i="5"/>
  <c r="B22" i="5"/>
  <c r="AA21" i="5"/>
  <c r="Z21" i="5"/>
  <c r="AA17" i="5"/>
  <c r="Z17" i="5"/>
  <c r="Y14" i="5"/>
  <c r="X14" i="5"/>
  <c r="W14" i="5"/>
  <c r="V14" i="5"/>
  <c r="U14" i="5"/>
  <c r="T14" i="5"/>
  <c r="S14" i="5"/>
  <c r="R14" i="5"/>
  <c r="Q14" i="5"/>
  <c r="P14" i="5"/>
  <c r="O14" i="5"/>
  <c r="N14" i="5"/>
  <c r="M14" i="5"/>
  <c r="L14" i="5"/>
  <c r="K14" i="5"/>
  <c r="J14" i="5"/>
  <c r="I14" i="5"/>
  <c r="H14" i="5"/>
  <c r="G14" i="5"/>
  <c r="F14" i="5"/>
  <c r="E14" i="5"/>
  <c r="D14" i="5"/>
  <c r="C14" i="5"/>
  <c r="B14" i="5"/>
  <c r="AA13" i="5"/>
  <c r="Z13" i="5"/>
  <c r="AA12" i="5"/>
  <c r="Z12" i="5"/>
  <c r="AA10" i="5"/>
  <c r="Z10" i="5"/>
  <c r="AA7" i="5"/>
  <c r="Y5" i="5"/>
  <c r="W5" i="5"/>
  <c r="U5" i="5"/>
  <c r="S5" i="5"/>
  <c r="Q5" i="5"/>
  <c r="O5" i="5"/>
  <c r="M5" i="5"/>
  <c r="K5" i="5"/>
  <c r="I5" i="5"/>
  <c r="G5" i="5"/>
  <c r="E5" i="5"/>
  <c r="C5" i="5"/>
  <c r="AA4" i="5"/>
  <c r="AA3" i="5"/>
  <c r="Z3" i="5"/>
  <c r="Y35" i="6"/>
  <c r="X35" i="6"/>
  <c r="W35" i="6"/>
  <c r="V35" i="6"/>
  <c r="U35" i="6"/>
  <c r="T35" i="6"/>
  <c r="S35" i="6"/>
  <c r="R35" i="6"/>
  <c r="Q35" i="6"/>
  <c r="P35" i="6"/>
  <c r="O35" i="6"/>
  <c r="N35" i="6"/>
  <c r="M35" i="6"/>
  <c r="L35" i="6"/>
  <c r="K35" i="6"/>
  <c r="J35" i="6"/>
  <c r="I35" i="6"/>
  <c r="H35" i="6"/>
  <c r="G35" i="6"/>
  <c r="F35" i="6"/>
  <c r="E35" i="6"/>
  <c r="D35" i="6"/>
  <c r="C35" i="6"/>
  <c r="B35" i="6"/>
  <c r="AA34" i="6"/>
  <c r="Z34" i="6"/>
  <c r="AA33" i="6"/>
  <c r="Z33" i="6"/>
  <c r="AA32" i="6"/>
  <c r="Z32" i="6"/>
  <c r="AA26" i="6"/>
  <c r="Z26" i="6"/>
  <c r="AA25" i="6"/>
  <c r="Z25" i="6"/>
  <c r="Y22" i="6"/>
  <c r="X22" i="6"/>
  <c r="W22" i="6"/>
  <c r="V22" i="6"/>
  <c r="U22" i="6"/>
  <c r="T22" i="6"/>
  <c r="S22" i="6"/>
  <c r="R22" i="6"/>
  <c r="Q22" i="6"/>
  <c r="P22" i="6"/>
  <c r="O22" i="6"/>
  <c r="N22" i="6"/>
  <c r="M22" i="6"/>
  <c r="L22" i="6"/>
  <c r="K22" i="6"/>
  <c r="J22" i="6"/>
  <c r="I22" i="6"/>
  <c r="H22" i="6"/>
  <c r="G22" i="6"/>
  <c r="F22" i="6"/>
  <c r="E22" i="6"/>
  <c r="D22" i="6"/>
  <c r="C22" i="6"/>
  <c r="B22" i="6"/>
  <c r="AA21" i="6"/>
  <c r="Z21" i="6"/>
  <c r="AA17" i="6"/>
  <c r="Z17" i="6"/>
  <c r="Y14" i="6"/>
  <c r="X14" i="6"/>
  <c r="W14" i="6"/>
  <c r="V14" i="6"/>
  <c r="U14" i="6"/>
  <c r="T14" i="6"/>
  <c r="S14" i="6"/>
  <c r="R14" i="6"/>
  <c r="Q14" i="6"/>
  <c r="P14" i="6"/>
  <c r="O14" i="6"/>
  <c r="N14" i="6"/>
  <c r="M14" i="6"/>
  <c r="L14" i="6"/>
  <c r="K14" i="6"/>
  <c r="J14" i="6"/>
  <c r="I14" i="6"/>
  <c r="H14" i="6"/>
  <c r="G14" i="6"/>
  <c r="F14" i="6"/>
  <c r="E14" i="6"/>
  <c r="D14" i="6"/>
  <c r="C14" i="6"/>
  <c r="B14" i="6"/>
  <c r="AA13" i="6"/>
  <c r="Z13" i="6"/>
  <c r="AA12" i="6"/>
  <c r="Z12" i="6"/>
  <c r="AA10" i="6"/>
  <c r="Z10" i="6"/>
  <c r="AA7" i="6"/>
  <c r="Y5" i="6"/>
  <c r="W5" i="6"/>
  <c r="U5" i="6"/>
  <c r="S5" i="6"/>
  <c r="Q5" i="6"/>
  <c r="O5" i="6"/>
  <c r="M5" i="6"/>
  <c r="K5" i="6"/>
  <c r="I5" i="6"/>
  <c r="G5" i="6"/>
  <c r="E5" i="6"/>
  <c r="C5" i="6"/>
  <c r="AA4" i="6"/>
  <c r="AA3" i="6"/>
  <c r="Z3" i="6"/>
  <c r="Y35" i="7"/>
  <c r="X35" i="7"/>
  <c r="W35" i="7"/>
  <c r="V35" i="7"/>
  <c r="U35" i="7"/>
  <c r="T35" i="7"/>
  <c r="S35" i="7"/>
  <c r="R35" i="7"/>
  <c r="Q35" i="7"/>
  <c r="P35" i="7"/>
  <c r="O35" i="7"/>
  <c r="N35" i="7"/>
  <c r="M35" i="7"/>
  <c r="L35" i="7"/>
  <c r="K35" i="7"/>
  <c r="J35" i="7"/>
  <c r="I35" i="7"/>
  <c r="H35" i="7"/>
  <c r="G35" i="7"/>
  <c r="F35" i="7"/>
  <c r="E35" i="7"/>
  <c r="D35" i="7"/>
  <c r="C35" i="7"/>
  <c r="B35" i="7"/>
  <c r="AA34" i="7"/>
  <c r="Z34" i="7"/>
  <c r="AA33" i="7"/>
  <c r="Z33" i="7"/>
  <c r="AA32" i="7"/>
  <c r="Z32" i="7"/>
  <c r="AA26" i="7"/>
  <c r="Z26" i="7"/>
  <c r="AA25" i="7"/>
  <c r="Z25" i="7"/>
  <c r="Y22" i="7"/>
  <c r="X22" i="7"/>
  <c r="W22" i="7"/>
  <c r="V22" i="7"/>
  <c r="U22" i="7"/>
  <c r="T22" i="7"/>
  <c r="S22" i="7"/>
  <c r="R22" i="7"/>
  <c r="Q22" i="7"/>
  <c r="P22" i="7"/>
  <c r="O22" i="7"/>
  <c r="N22" i="7"/>
  <c r="M22" i="7"/>
  <c r="L22" i="7"/>
  <c r="K22" i="7"/>
  <c r="J22" i="7"/>
  <c r="I22" i="7"/>
  <c r="H22" i="7"/>
  <c r="G22" i="7"/>
  <c r="F22" i="7"/>
  <c r="E22" i="7"/>
  <c r="D22" i="7"/>
  <c r="C22" i="7"/>
  <c r="B22" i="7"/>
  <c r="AA21" i="7"/>
  <c r="Z21" i="7"/>
  <c r="AA17" i="7"/>
  <c r="Z17" i="7"/>
  <c r="Y14" i="7"/>
  <c r="X14" i="7"/>
  <c r="W14" i="7"/>
  <c r="V14" i="7"/>
  <c r="U14" i="7"/>
  <c r="T14" i="7"/>
  <c r="S14" i="7"/>
  <c r="R14" i="7"/>
  <c r="Q14" i="7"/>
  <c r="P14" i="7"/>
  <c r="O14" i="7"/>
  <c r="N14" i="7"/>
  <c r="M14" i="7"/>
  <c r="L14" i="7"/>
  <c r="K14" i="7"/>
  <c r="J14" i="7"/>
  <c r="I14" i="7"/>
  <c r="H14" i="7"/>
  <c r="G14" i="7"/>
  <c r="F14" i="7"/>
  <c r="E14" i="7"/>
  <c r="D14" i="7"/>
  <c r="C14" i="7"/>
  <c r="B14" i="7"/>
  <c r="AA13" i="7"/>
  <c r="Z13" i="7"/>
  <c r="AA12" i="7"/>
  <c r="Z12" i="7"/>
  <c r="AA10" i="7"/>
  <c r="Z10" i="7"/>
  <c r="AA7" i="7"/>
  <c r="Y5" i="7"/>
  <c r="W5" i="7"/>
  <c r="U5" i="7"/>
  <c r="S5" i="7"/>
  <c r="Q5" i="7"/>
  <c r="O5" i="7"/>
  <c r="M5" i="7"/>
  <c r="K5" i="7"/>
  <c r="I5" i="7"/>
  <c r="G5" i="7"/>
  <c r="E5" i="7"/>
  <c r="C5" i="7"/>
  <c r="AA4" i="7"/>
  <c r="AA3" i="7"/>
  <c r="Z3" i="7"/>
  <c r="Y35" i="8"/>
  <c r="X35" i="8"/>
  <c r="W35" i="8"/>
  <c r="V35" i="8"/>
  <c r="U35" i="8"/>
  <c r="T35" i="8"/>
  <c r="S35" i="8"/>
  <c r="R35" i="8"/>
  <c r="Q35" i="8"/>
  <c r="P35" i="8"/>
  <c r="O35" i="8"/>
  <c r="N35" i="8"/>
  <c r="M35" i="8"/>
  <c r="L35" i="8"/>
  <c r="K35" i="8"/>
  <c r="J35" i="8"/>
  <c r="I35" i="8"/>
  <c r="H35" i="8"/>
  <c r="G35" i="8"/>
  <c r="F35" i="8"/>
  <c r="E35" i="8"/>
  <c r="D35" i="8"/>
  <c r="C35" i="8"/>
  <c r="B35" i="8"/>
  <c r="AA34" i="8"/>
  <c r="Z34" i="8"/>
  <c r="AA33" i="8"/>
  <c r="Z33" i="8"/>
  <c r="AA32" i="8"/>
  <c r="Z32" i="8"/>
  <c r="AA26" i="8"/>
  <c r="Z26" i="8"/>
  <c r="AA25" i="8"/>
  <c r="Z25" i="8"/>
  <c r="Y22" i="8"/>
  <c r="X22" i="8"/>
  <c r="W22" i="8"/>
  <c r="V22" i="8"/>
  <c r="U22" i="8"/>
  <c r="T22" i="8"/>
  <c r="S22" i="8"/>
  <c r="R22" i="8"/>
  <c r="Q22" i="8"/>
  <c r="P22" i="8"/>
  <c r="O22" i="8"/>
  <c r="N22" i="8"/>
  <c r="M22" i="8"/>
  <c r="L22" i="8"/>
  <c r="K22" i="8"/>
  <c r="J22" i="8"/>
  <c r="I22" i="8"/>
  <c r="H22" i="8"/>
  <c r="F22" i="8"/>
  <c r="E22" i="8"/>
  <c r="D22" i="8"/>
  <c r="C22" i="8"/>
  <c r="B22" i="8"/>
  <c r="AA21" i="8"/>
  <c r="Z21" i="8"/>
  <c r="AA17" i="8"/>
  <c r="Z17" i="8"/>
  <c r="Y14" i="8"/>
  <c r="X14" i="8"/>
  <c r="W14" i="8"/>
  <c r="V14" i="8"/>
  <c r="U14" i="8"/>
  <c r="T14" i="8"/>
  <c r="S14" i="8"/>
  <c r="R14" i="8"/>
  <c r="Q14" i="8"/>
  <c r="P14" i="8"/>
  <c r="O14" i="8"/>
  <c r="N14" i="8"/>
  <c r="M14" i="8"/>
  <c r="L14" i="8"/>
  <c r="K14" i="8"/>
  <c r="J14" i="8"/>
  <c r="I14" i="8"/>
  <c r="H14" i="8"/>
  <c r="G14" i="8"/>
  <c r="F14" i="8"/>
  <c r="E14" i="8"/>
  <c r="D14" i="8"/>
  <c r="C14" i="8"/>
  <c r="B14" i="8"/>
  <c r="AA13" i="8"/>
  <c r="Z13" i="8"/>
  <c r="AA12" i="8"/>
  <c r="Z12" i="8"/>
  <c r="AA10" i="8"/>
  <c r="Z10" i="8"/>
  <c r="AA7" i="8"/>
  <c r="Y5" i="8"/>
  <c r="W5" i="8"/>
  <c r="U5" i="8"/>
  <c r="S5" i="8"/>
  <c r="Q5" i="8"/>
  <c r="O5" i="8"/>
  <c r="M5" i="8"/>
  <c r="K5" i="8"/>
  <c r="I5" i="8"/>
  <c r="G5" i="8"/>
  <c r="E5" i="8"/>
  <c r="C5" i="8"/>
  <c r="AA4" i="8"/>
  <c r="AA3" i="8"/>
  <c r="Z3" i="8"/>
  <c r="Y35" i="9"/>
  <c r="X35" i="9"/>
  <c r="W35" i="9"/>
  <c r="V35" i="9"/>
  <c r="U35" i="9"/>
  <c r="T35" i="9"/>
  <c r="S35" i="9"/>
  <c r="R35" i="9"/>
  <c r="Q35" i="9"/>
  <c r="P35" i="9"/>
  <c r="O35" i="9"/>
  <c r="N35" i="9"/>
  <c r="M35" i="9"/>
  <c r="L35" i="9"/>
  <c r="K35" i="9"/>
  <c r="J35" i="9"/>
  <c r="I35" i="9"/>
  <c r="H35" i="9"/>
  <c r="G35" i="9"/>
  <c r="F35" i="9"/>
  <c r="E35" i="9"/>
  <c r="D35" i="9"/>
  <c r="C35" i="9"/>
  <c r="B35" i="9"/>
  <c r="AA34" i="9"/>
  <c r="Z34" i="9"/>
  <c r="AA33" i="9"/>
  <c r="Z33" i="9"/>
  <c r="AA32" i="9"/>
  <c r="Z32" i="9"/>
  <c r="AA26" i="9"/>
  <c r="Z26" i="9"/>
  <c r="AA25" i="9"/>
  <c r="Z25" i="9"/>
  <c r="Y22" i="9"/>
  <c r="X22" i="9"/>
  <c r="W22" i="9"/>
  <c r="V22" i="9"/>
  <c r="U22" i="9"/>
  <c r="T22" i="9"/>
  <c r="S22" i="9"/>
  <c r="R22" i="9"/>
  <c r="Q22" i="9"/>
  <c r="P22" i="9"/>
  <c r="O22" i="9"/>
  <c r="N22" i="9"/>
  <c r="M22" i="9"/>
  <c r="L22" i="9"/>
  <c r="K22" i="9"/>
  <c r="J22" i="9"/>
  <c r="I22" i="9"/>
  <c r="H22" i="9"/>
  <c r="G22" i="9"/>
  <c r="F22" i="9"/>
  <c r="E22" i="9"/>
  <c r="D22" i="9"/>
  <c r="C22" i="9"/>
  <c r="B22" i="9"/>
  <c r="AA21" i="9"/>
  <c r="Z21" i="9"/>
  <c r="AA17" i="9"/>
  <c r="Z17" i="9"/>
  <c r="Y14" i="9"/>
  <c r="X14" i="9"/>
  <c r="W14" i="9"/>
  <c r="V14" i="9"/>
  <c r="U14" i="9"/>
  <c r="T14" i="9"/>
  <c r="S14" i="9"/>
  <c r="R14" i="9"/>
  <c r="Q14" i="9"/>
  <c r="P14" i="9"/>
  <c r="O14" i="9"/>
  <c r="N14" i="9"/>
  <c r="M14" i="9"/>
  <c r="L14" i="9"/>
  <c r="K14" i="9"/>
  <c r="J14" i="9"/>
  <c r="I14" i="9"/>
  <c r="H14" i="9"/>
  <c r="G14" i="9"/>
  <c r="F14" i="9"/>
  <c r="E14" i="9"/>
  <c r="D14" i="9"/>
  <c r="C14" i="9"/>
  <c r="B14" i="9"/>
  <c r="AA13" i="9"/>
  <c r="Z13" i="9"/>
  <c r="AA12" i="9"/>
  <c r="Z12" i="9"/>
  <c r="AA10" i="9"/>
  <c r="Z10" i="9"/>
  <c r="AA7" i="9"/>
  <c r="Y5" i="9"/>
  <c r="W5" i="9"/>
  <c r="U5" i="9"/>
  <c r="S5" i="9"/>
  <c r="Q5" i="9"/>
  <c r="O5" i="9"/>
  <c r="M5" i="9"/>
  <c r="K5" i="9"/>
  <c r="I5" i="9"/>
  <c r="G5" i="9"/>
  <c r="E5" i="9"/>
  <c r="C5" i="9"/>
  <c r="AA4" i="9"/>
  <c r="AA3" i="9"/>
  <c r="Z3" i="9"/>
  <c r="Y35" i="10"/>
  <c r="X35" i="10"/>
  <c r="W35" i="10"/>
  <c r="V35" i="10"/>
  <c r="U35" i="10"/>
  <c r="T35" i="10"/>
  <c r="S35" i="10"/>
  <c r="R35" i="10"/>
  <c r="Q35" i="10"/>
  <c r="P35" i="10"/>
  <c r="O35" i="10"/>
  <c r="N35" i="10"/>
  <c r="M35" i="10"/>
  <c r="L35" i="10"/>
  <c r="K35" i="10"/>
  <c r="J35" i="10"/>
  <c r="I35" i="10"/>
  <c r="H35" i="10"/>
  <c r="G35" i="10"/>
  <c r="F35" i="10"/>
  <c r="E35" i="10"/>
  <c r="D35" i="10"/>
  <c r="C35" i="10"/>
  <c r="B35" i="10"/>
  <c r="AA34" i="10"/>
  <c r="Z34" i="10"/>
  <c r="AA33" i="10"/>
  <c r="Z33" i="10"/>
  <c r="AA32" i="10"/>
  <c r="Y22" i="10"/>
  <c r="X22" i="10"/>
  <c r="W22" i="10"/>
  <c r="V22" i="10"/>
  <c r="U22" i="10"/>
  <c r="T22" i="10"/>
  <c r="S22" i="10"/>
  <c r="R22" i="10"/>
  <c r="Q22" i="10"/>
  <c r="P22" i="10"/>
  <c r="O22" i="10"/>
  <c r="N22" i="10"/>
  <c r="M22" i="10"/>
  <c r="L22" i="10"/>
  <c r="K22" i="10"/>
  <c r="J22" i="10"/>
  <c r="I22" i="10"/>
  <c r="H22" i="10"/>
  <c r="G22" i="10"/>
  <c r="F22" i="10"/>
  <c r="E22" i="10"/>
  <c r="D22" i="10"/>
  <c r="C22" i="10"/>
  <c r="B22" i="10"/>
  <c r="AA21" i="10"/>
  <c r="Z21" i="10"/>
  <c r="AA17" i="10"/>
  <c r="Z17" i="10"/>
  <c r="Y14" i="10"/>
  <c r="X14" i="10"/>
  <c r="W14" i="10"/>
  <c r="V14" i="10"/>
  <c r="U14" i="10"/>
  <c r="T14" i="10"/>
  <c r="S14" i="10"/>
  <c r="R14" i="10"/>
  <c r="Q14" i="10"/>
  <c r="P14" i="10"/>
  <c r="O14" i="10"/>
  <c r="N14" i="10"/>
  <c r="M14" i="10"/>
  <c r="L14" i="10"/>
  <c r="K14" i="10"/>
  <c r="J14" i="10"/>
  <c r="I14" i="10"/>
  <c r="H14" i="10"/>
  <c r="G14" i="10"/>
  <c r="F14" i="10"/>
  <c r="E14" i="10"/>
  <c r="D14" i="10"/>
  <c r="C14" i="10"/>
  <c r="B14" i="10"/>
  <c r="AA13" i="10"/>
  <c r="Z13" i="10"/>
  <c r="AA12" i="10"/>
  <c r="Z12" i="10"/>
  <c r="AA10" i="10"/>
  <c r="Z10" i="10"/>
  <c r="AA7" i="10"/>
  <c r="Y5" i="10"/>
  <c r="W5" i="10"/>
  <c r="U5" i="10"/>
  <c r="S5" i="10"/>
  <c r="Q5" i="10"/>
  <c r="O5" i="10"/>
  <c r="M5" i="10"/>
  <c r="K5" i="10"/>
  <c r="I5" i="10"/>
  <c r="G5" i="10"/>
  <c r="E5" i="10"/>
  <c r="C5" i="10"/>
  <c r="AA4" i="10"/>
  <c r="AA3" i="10"/>
  <c r="Z3" i="10"/>
  <c r="Y35" i="11"/>
  <c r="X35" i="11"/>
  <c r="W35" i="11"/>
  <c r="V35" i="11"/>
  <c r="U35" i="11"/>
  <c r="T35" i="11"/>
  <c r="S35" i="11"/>
  <c r="R35" i="11"/>
  <c r="Q35" i="11"/>
  <c r="P35" i="11"/>
  <c r="O35" i="11"/>
  <c r="N35" i="11"/>
  <c r="M35" i="11"/>
  <c r="L35" i="11"/>
  <c r="K35" i="11"/>
  <c r="J35" i="11"/>
  <c r="I35" i="11"/>
  <c r="H35" i="11"/>
  <c r="G35" i="11"/>
  <c r="F35" i="11"/>
  <c r="E35" i="11"/>
  <c r="D35" i="11"/>
  <c r="C35" i="11"/>
  <c r="B35" i="11"/>
  <c r="AA34" i="11"/>
  <c r="Z34" i="11"/>
  <c r="AA33" i="11"/>
  <c r="Z33" i="11"/>
  <c r="AA32" i="11"/>
  <c r="Z32" i="11"/>
  <c r="Y22" i="11"/>
  <c r="X22" i="11"/>
  <c r="W22" i="11"/>
  <c r="V22" i="11"/>
  <c r="U22" i="11"/>
  <c r="T22" i="11"/>
  <c r="S22" i="11"/>
  <c r="R22" i="11"/>
  <c r="Q22" i="11"/>
  <c r="P22" i="11"/>
  <c r="O22" i="11"/>
  <c r="N22" i="11"/>
  <c r="M22" i="11"/>
  <c r="L22" i="11"/>
  <c r="K22" i="11"/>
  <c r="J22" i="11"/>
  <c r="I22" i="11"/>
  <c r="H22" i="11"/>
  <c r="G22" i="11"/>
  <c r="F22" i="11"/>
  <c r="E22" i="11"/>
  <c r="D22" i="11"/>
  <c r="C22" i="11"/>
  <c r="B22" i="11"/>
  <c r="AA17" i="11"/>
  <c r="Z17" i="11"/>
  <c r="Y14" i="11"/>
  <c r="X14" i="11"/>
  <c r="W14" i="11"/>
  <c r="V14" i="11"/>
  <c r="U14" i="11"/>
  <c r="T14" i="11"/>
  <c r="S14" i="11"/>
  <c r="R14" i="11"/>
  <c r="Q14" i="11"/>
  <c r="P14" i="11"/>
  <c r="O14" i="11"/>
  <c r="N14" i="11"/>
  <c r="M14" i="11"/>
  <c r="L14" i="11"/>
  <c r="K14" i="11"/>
  <c r="J14" i="11"/>
  <c r="I14" i="11"/>
  <c r="H14" i="11"/>
  <c r="G14" i="11"/>
  <c r="F14" i="11"/>
  <c r="E14" i="11"/>
  <c r="D14" i="11"/>
  <c r="C14" i="11"/>
  <c r="B14" i="11"/>
  <c r="AA13" i="11"/>
  <c r="Z13" i="11"/>
  <c r="AA12" i="11"/>
  <c r="Z12" i="11"/>
  <c r="AA10" i="11"/>
  <c r="Z10" i="11"/>
  <c r="AA7" i="11"/>
  <c r="Y5" i="11"/>
  <c r="W5" i="11"/>
  <c r="U5" i="11"/>
  <c r="S5" i="11"/>
  <c r="Q5" i="11"/>
  <c r="O5" i="11"/>
  <c r="M5" i="11"/>
  <c r="K5" i="11"/>
  <c r="I5" i="11"/>
  <c r="G5" i="11"/>
  <c r="E5" i="11"/>
  <c r="C5" i="11"/>
  <c r="AA4" i="11"/>
  <c r="AA3" i="11"/>
  <c r="Z3" i="11"/>
  <c r="Y35" i="18"/>
  <c r="X35" i="18"/>
  <c r="W35" i="18"/>
  <c r="V35" i="18"/>
  <c r="U35" i="18"/>
  <c r="T35" i="18"/>
  <c r="S35" i="18"/>
  <c r="R35" i="18"/>
  <c r="Q35" i="18"/>
  <c r="P35" i="18"/>
  <c r="O35" i="18"/>
  <c r="N35" i="18"/>
  <c r="M35" i="18"/>
  <c r="L35" i="18"/>
  <c r="K35" i="18"/>
  <c r="J35" i="18"/>
  <c r="I35" i="18"/>
  <c r="H35" i="18"/>
  <c r="G35" i="18"/>
  <c r="F35" i="18"/>
  <c r="E35" i="18"/>
  <c r="D35" i="18"/>
  <c r="C35" i="18"/>
  <c r="B35" i="18"/>
  <c r="AA34" i="18"/>
  <c r="Z34" i="18"/>
  <c r="AA33" i="18"/>
  <c r="Z33" i="18"/>
  <c r="AA32" i="18"/>
  <c r="Z32" i="18"/>
  <c r="AA26" i="18"/>
  <c r="Z26" i="18"/>
  <c r="AA25" i="18"/>
  <c r="Z25" i="18"/>
  <c r="Y22" i="18"/>
  <c r="X22" i="18"/>
  <c r="W22" i="18"/>
  <c r="V22" i="18"/>
  <c r="U22" i="18"/>
  <c r="T22" i="18"/>
  <c r="S22" i="18"/>
  <c r="R22" i="18"/>
  <c r="Q22" i="18"/>
  <c r="P22" i="18"/>
  <c r="O22" i="18"/>
  <c r="N22" i="18"/>
  <c r="M22" i="18"/>
  <c r="L22" i="18"/>
  <c r="K22" i="18"/>
  <c r="J22" i="18"/>
  <c r="I22" i="18"/>
  <c r="H22" i="18"/>
  <c r="G22" i="18"/>
  <c r="F22" i="18"/>
  <c r="E22" i="18"/>
  <c r="D22" i="18"/>
  <c r="C22" i="18"/>
  <c r="B22" i="18"/>
  <c r="AA21" i="18"/>
  <c r="Z21" i="18"/>
  <c r="AA17" i="18"/>
  <c r="Z17" i="18"/>
  <c r="Y14" i="18"/>
  <c r="X14" i="18"/>
  <c r="W14" i="18"/>
  <c r="V14" i="18"/>
  <c r="U14" i="18"/>
  <c r="T14" i="18"/>
  <c r="S14" i="18"/>
  <c r="R14" i="18"/>
  <c r="Q14" i="18"/>
  <c r="P14" i="18"/>
  <c r="O14" i="18"/>
  <c r="N14" i="18"/>
  <c r="M14" i="18"/>
  <c r="L14" i="18"/>
  <c r="K14" i="18"/>
  <c r="J14" i="18"/>
  <c r="I14" i="18"/>
  <c r="H14" i="18"/>
  <c r="G14" i="18"/>
  <c r="F14" i="18"/>
  <c r="E14" i="18"/>
  <c r="D14" i="18"/>
  <c r="C14" i="18"/>
  <c r="B14" i="18"/>
  <c r="AA13" i="18"/>
  <c r="Z13" i="18"/>
  <c r="AA12" i="18"/>
  <c r="Z12" i="18"/>
  <c r="AA10" i="18"/>
  <c r="Z10" i="18"/>
  <c r="AA7" i="18"/>
  <c r="Y5" i="18"/>
  <c r="W5" i="18"/>
  <c r="U5" i="18"/>
  <c r="S5" i="18"/>
  <c r="Q5" i="18"/>
  <c r="O5" i="18"/>
  <c r="M5" i="18"/>
  <c r="K5" i="18"/>
  <c r="I5" i="18"/>
  <c r="G5" i="18"/>
  <c r="E5" i="18"/>
  <c r="C5" i="18"/>
  <c r="AA4" i="18"/>
  <c r="AA3" i="18"/>
  <c r="Z3" i="18"/>
  <c r="Y35" i="12"/>
  <c r="X35" i="12"/>
  <c r="W35" i="12"/>
  <c r="V35" i="12"/>
  <c r="U35" i="12"/>
  <c r="T35" i="12"/>
  <c r="S35" i="12"/>
  <c r="R35" i="12"/>
  <c r="Q35" i="12"/>
  <c r="P35" i="12"/>
  <c r="O35" i="12"/>
  <c r="N35" i="12"/>
  <c r="M35" i="12"/>
  <c r="L35" i="12"/>
  <c r="K35" i="12"/>
  <c r="J35" i="12"/>
  <c r="I35" i="12"/>
  <c r="H35" i="12"/>
  <c r="G35" i="12"/>
  <c r="F35" i="12"/>
  <c r="E35" i="12"/>
  <c r="D35" i="12"/>
  <c r="C35" i="12"/>
  <c r="B35" i="12"/>
  <c r="AA34" i="12"/>
  <c r="Z34" i="12"/>
  <c r="AA33" i="12"/>
  <c r="Z33" i="12"/>
  <c r="AA32" i="12"/>
  <c r="Z32" i="12"/>
  <c r="AA26" i="12"/>
  <c r="Z26" i="12"/>
  <c r="AA25" i="12"/>
  <c r="Z25" i="12"/>
  <c r="Y22" i="12"/>
  <c r="X22" i="12"/>
  <c r="W22" i="12"/>
  <c r="V22" i="12"/>
  <c r="U22" i="12"/>
  <c r="T22" i="12"/>
  <c r="S22" i="12"/>
  <c r="R22" i="12"/>
  <c r="Q22" i="12"/>
  <c r="P22" i="12"/>
  <c r="O22" i="12"/>
  <c r="N22" i="12"/>
  <c r="M22" i="12"/>
  <c r="L22" i="12"/>
  <c r="K22" i="12"/>
  <c r="J22" i="12"/>
  <c r="I22" i="12"/>
  <c r="H22" i="12"/>
  <c r="G22" i="12"/>
  <c r="F22" i="12"/>
  <c r="E22" i="12"/>
  <c r="D22" i="12"/>
  <c r="C22" i="12"/>
  <c r="B22" i="12"/>
  <c r="AA21" i="12"/>
  <c r="Z21" i="12"/>
  <c r="AA17" i="12"/>
  <c r="Z17" i="12"/>
  <c r="Y14" i="12"/>
  <c r="X14" i="12"/>
  <c r="W14" i="12"/>
  <c r="V14" i="12"/>
  <c r="U14" i="12"/>
  <c r="T14" i="12"/>
  <c r="S14" i="12"/>
  <c r="R14" i="12"/>
  <c r="Q14" i="12"/>
  <c r="P14" i="12"/>
  <c r="O14" i="12"/>
  <c r="N14" i="12"/>
  <c r="M14" i="12"/>
  <c r="L14" i="12"/>
  <c r="K14" i="12"/>
  <c r="J14" i="12"/>
  <c r="I14" i="12"/>
  <c r="H14" i="12"/>
  <c r="G14" i="12"/>
  <c r="F14" i="12"/>
  <c r="E14" i="12"/>
  <c r="D14" i="12"/>
  <c r="C14" i="12"/>
  <c r="B14" i="12"/>
  <c r="AA13" i="12"/>
  <c r="Z13" i="12"/>
  <c r="AA12" i="12"/>
  <c r="Z12" i="12"/>
  <c r="AA10" i="12"/>
  <c r="Z10" i="12"/>
  <c r="AA7" i="12"/>
  <c r="Y5" i="12"/>
  <c r="W5" i="12"/>
  <c r="U5" i="12"/>
  <c r="S5" i="12"/>
  <c r="Q5" i="12"/>
  <c r="O5" i="12"/>
  <c r="M5" i="12"/>
  <c r="K5" i="12"/>
  <c r="I5" i="12"/>
  <c r="G5" i="12"/>
  <c r="E5" i="12"/>
  <c r="C5" i="12"/>
  <c r="AA4" i="12"/>
  <c r="AA3" i="12"/>
  <c r="Z3" i="12"/>
  <c r="Y35" i="13"/>
  <c r="X35" i="13"/>
  <c r="W35" i="13"/>
  <c r="V35" i="13"/>
  <c r="U35" i="13"/>
  <c r="T35" i="13"/>
  <c r="S35" i="13"/>
  <c r="R35" i="13"/>
  <c r="Q35" i="13"/>
  <c r="P35" i="13"/>
  <c r="O35" i="13"/>
  <c r="N35" i="13"/>
  <c r="M35" i="13"/>
  <c r="L35" i="13"/>
  <c r="K35" i="13"/>
  <c r="J35" i="13"/>
  <c r="I35" i="13"/>
  <c r="H35" i="13"/>
  <c r="G35" i="13"/>
  <c r="F35" i="13"/>
  <c r="E35" i="13"/>
  <c r="D35" i="13"/>
  <c r="C35" i="13"/>
  <c r="B35" i="13"/>
  <c r="AA34" i="13"/>
  <c r="Z34" i="13"/>
  <c r="AA33" i="13"/>
  <c r="Z33" i="13"/>
  <c r="AA32" i="13"/>
  <c r="Z32" i="13"/>
  <c r="AA26" i="13"/>
  <c r="Z26" i="13"/>
  <c r="AA25" i="13"/>
  <c r="Z25" i="13"/>
  <c r="Y22" i="13"/>
  <c r="X22" i="13"/>
  <c r="W22" i="13"/>
  <c r="V22" i="13"/>
  <c r="U22" i="13"/>
  <c r="T22" i="13"/>
  <c r="S22" i="13"/>
  <c r="R22" i="13"/>
  <c r="Q22" i="13"/>
  <c r="P22" i="13"/>
  <c r="O22" i="13"/>
  <c r="N22" i="13"/>
  <c r="M22" i="13"/>
  <c r="L22" i="13"/>
  <c r="K22" i="13"/>
  <c r="J22" i="13"/>
  <c r="I22" i="13"/>
  <c r="H22" i="13"/>
  <c r="G22" i="13"/>
  <c r="F22" i="13"/>
  <c r="E22" i="13"/>
  <c r="D22" i="13"/>
  <c r="C22" i="13"/>
  <c r="B22" i="13"/>
  <c r="AA21" i="13"/>
  <c r="Z21" i="13"/>
  <c r="AA17" i="13"/>
  <c r="Z17" i="13"/>
  <c r="Y14" i="13"/>
  <c r="X14" i="13"/>
  <c r="W14" i="13"/>
  <c r="V14" i="13"/>
  <c r="U14" i="13"/>
  <c r="T14" i="13"/>
  <c r="S14" i="13"/>
  <c r="R14" i="13"/>
  <c r="Q14" i="13"/>
  <c r="P14" i="13"/>
  <c r="O14" i="13"/>
  <c r="N14" i="13"/>
  <c r="M14" i="13"/>
  <c r="L14" i="13"/>
  <c r="K14" i="13"/>
  <c r="J14" i="13"/>
  <c r="I14" i="13"/>
  <c r="H14" i="13"/>
  <c r="G14" i="13"/>
  <c r="F14" i="13"/>
  <c r="E14" i="13"/>
  <c r="D14" i="13"/>
  <c r="C14" i="13"/>
  <c r="B14" i="13"/>
  <c r="AA13" i="13"/>
  <c r="Z13" i="13"/>
  <c r="AA12" i="13"/>
  <c r="Z12" i="13"/>
  <c r="AA10" i="13"/>
  <c r="Z10" i="13"/>
  <c r="AA7" i="13"/>
  <c r="Y5" i="13"/>
  <c r="W5" i="13"/>
  <c r="U5" i="13"/>
  <c r="S5" i="13"/>
  <c r="Q5" i="13"/>
  <c r="O5" i="13"/>
  <c r="M5" i="13"/>
  <c r="K5" i="13"/>
  <c r="I5" i="13"/>
  <c r="G5" i="13"/>
  <c r="E5" i="13"/>
  <c r="C5" i="13"/>
  <c r="AA4" i="13"/>
  <c r="AA3" i="13"/>
  <c r="Y35" i="14"/>
  <c r="X35" i="14"/>
  <c r="W35" i="14"/>
  <c r="V35" i="14"/>
  <c r="U35" i="14"/>
  <c r="T35" i="14"/>
  <c r="S35" i="14"/>
  <c r="R35" i="14"/>
  <c r="Q35" i="14"/>
  <c r="P35" i="14"/>
  <c r="O35" i="14"/>
  <c r="N35" i="14"/>
  <c r="M35" i="14"/>
  <c r="L35" i="14"/>
  <c r="K35" i="14"/>
  <c r="J35" i="14"/>
  <c r="I35" i="14"/>
  <c r="H35" i="14"/>
  <c r="G35" i="14"/>
  <c r="F35" i="14"/>
  <c r="E35" i="14"/>
  <c r="D35" i="14"/>
  <c r="C35" i="14"/>
  <c r="B35" i="14"/>
  <c r="AA26" i="14"/>
  <c r="Z26" i="14"/>
  <c r="AA25" i="14"/>
  <c r="Z25" i="14"/>
  <c r="Y22" i="14"/>
  <c r="X22" i="14"/>
  <c r="W22" i="14"/>
  <c r="V22" i="14"/>
  <c r="U22" i="14"/>
  <c r="T22" i="14"/>
  <c r="S22" i="14"/>
  <c r="R22" i="14"/>
  <c r="Q22" i="14"/>
  <c r="P22" i="14"/>
  <c r="O22" i="14"/>
  <c r="N22" i="14"/>
  <c r="M22" i="14"/>
  <c r="L22" i="14"/>
  <c r="K22" i="14"/>
  <c r="J22" i="14"/>
  <c r="I22" i="14"/>
  <c r="H22" i="14"/>
  <c r="G22" i="14"/>
  <c r="F22" i="14"/>
  <c r="E22" i="14"/>
  <c r="D22" i="14"/>
  <c r="C22" i="14"/>
  <c r="B22" i="14"/>
  <c r="AA21" i="14"/>
  <c r="Z21" i="14"/>
  <c r="AA17" i="14"/>
  <c r="Z17" i="14"/>
  <c r="Y14" i="14"/>
  <c r="X14" i="14"/>
  <c r="W14" i="14"/>
  <c r="V14" i="14"/>
  <c r="U14" i="14"/>
  <c r="T14" i="14"/>
  <c r="S14" i="14"/>
  <c r="R14" i="14"/>
  <c r="Q14" i="14"/>
  <c r="P14" i="14"/>
  <c r="O14" i="14"/>
  <c r="N14" i="14"/>
  <c r="M14" i="14"/>
  <c r="L14" i="14"/>
  <c r="K14" i="14"/>
  <c r="J14" i="14"/>
  <c r="I14" i="14"/>
  <c r="H14" i="14"/>
  <c r="G14" i="14"/>
  <c r="F14" i="14"/>
  <c r="E14" i="14"/>
  <c r="D14" i="14"/>
  <c r="C14" i="14"/>
  <c r="B14" i="14"/>
  <c r="AA13" i="14"/>
  <c r="Z13" i="14"/>
  <c r="AA12" i="14"/>
  <c r="Z12" i="14"/>
  <c r="AA10" i="14"/>
  <c r="Z10" i="14"/>
  <c r="AA7" i="14"/>
  <c r="Y5" i="14"/>
  <c r="W5" i="14"/>
  <c r="U5" i="14"/>
  <c r="S5" i="14"/>
  <c r="Q5" i="14"/>
  <c r="O5" i="14"/>
  <c r="M5" i="14"/>
  <c r="K5" i="14"/>
  <c r="I5" i="14"/>
  <c r="G5" i="14"/>
  <c r="E5" i="14"/>
  <c r="C5" i="14"/>
  <c r="AA4" i="14"/>
  <c r="AA3" i="14"/>
  <c r="Y35" i="15"/>
  <c r="X35" i="15"/>
  <c r="W35" i="15"/>
  <c r="V35" i="15"/>
  <c r="U35" i="15"/>
  <c r="T35" i="15"/>
  <c r="S35" i="15"/>
  <c r="R35" i="15"/>
  <c r="Q35" i="15"/>
  <c r="P35" i="15"/>
  <c r="O35" i="15"/>
  <c r="N35" i="15"/>
  <c r="M35" i="15"/>
  <c r="L35" i="15"/>
  <c r="K35" i="15"/>
  <c r="J35" i="15"/>
  <c r="I35" i="15"/>
  <c r="H35" i="15"/>
  <c r="G35" i="15"/>
  <c r="F35" i="15"/>
  <c r="E35" i="15"/>
  <c r="D35" i="15"/>
  <c r="C35" i="15"/>
  <c r="B35" i="15"/>
  <c r="AA34" i="15"/>
  <c r="Z34" i="15"/>
  <c r="AA33" i="15"/>
  <c r="Z33" i="15"/>
  <c r="AA32" i="15"/>
  <c r="Z32" i="15"/>
  <c r="AA26" i="15"/>
  <c r="Z26" i="15"/>
  <c r="AA25" i="15"/>
  <c r="Z25" i="15"/>
  <c r="Y22" i="15"/>
  <c r="X22" i="15"/>
  <c r="W22" i="15"/>
  <c r="V22" i="15"/>
  <c r="U22" i="15"/>
  <c r="T22" i="15"/>
  <c r="S22" i="15"/>
  <c r="R22" i="15"/>
  <c r="Q22" i="15"/>
  <c r="P22" i="15"/>
  <c r="O22" i="15"/>
  <c r="N22" i="15"/>
  <c r="M22" i="15"/>
  <c r="L22" i="15"/>
  <c r="K22" i="15"/>
  <c r="J22" i="15"/>
  <c r="I22" i="15"/>
  <c r="H22" i="15"/>
  <c r="G22" i="15"/>
  <c r="F22" i="15"/>
  <c r="E22" i="15"/>
  <c r="D22" i="15"/>
  <c r="C22" i="15"/>
  <c r="B22" i="15"/>
  <c r="AA21" i="15"/>
  <c r="Z21" i="15"/>
  <c r="AA17" i="15"/>
  <c r="Z17" i="15"/>
  <c r="Y14" i="15"/>
  <c r="X14" i="15"/>
  <c r="W14" i="15"/>
  <c r="V14" i="15"/>
  <c r="U14" i="15"/>
  <c r="T14" i="15"/>
  <c r="S14" i="15"/>
  <c r="R14" i="15"/>
  <c r="Q14" i="15"/>
  <c r="P14" i="15"/>
  <c r="O14" i="15"/>
  <c r="N14" i="15"/>
  <c r="M14" i="15"/>
  <c r="L14" i="15"/>
  <c r="K14" i="15"/>
  <c r="J14" i="15"/>
  <c r="I14" i="15"/>
  <c r="H14" i="15"/>
  <c r="G14" i="15"/>
  <c r="F14" i="15"/>
  <c r="E14" i="15"/>
  <c r="D14" i="15"/>
  <c r="C14" i="15"/>
  <c r="B14" i="15"/>
  <c r="AA13" i="15"/>
  <c r="Z13" i="15"/>
  <c r="AA12" i="15"/>
  <c r="Z12" i="15"/>
  <c r="AA10" i="15"/>
  <c r="Z10" i="15"/>
  <c r="AA7" i="15"/>
  <c r="Y5" i="15"/>
  <c r="W5" i="15"/>
  <c r="U5" i="15"/>
  <c r="S5" i="15"/>
  <c r="Q5" i="15"/>
  <c r="O5" i="15"/>
  <c r="M5" i="15"/>
  <c r="K5" i="15"/>
  <c r="I5" i="15"/>
  <c r="G5" i="15"/>
  <c r="E5" i="15"/>
  <c r="C5" i="15"/>
  <c r="AA4" i="15"/>
  <c r="AA3" i="15"/>
  <c r="Z3" i="15"/>
  <c r="Y35" i="16"/>
  <c r="X35" i="16"/>
  <c r="W35" i="16"/>
  <c r="V35" i="16"/>
  <c r="U35" i="16"/>
  <c r="T35" i="16"/>
  <c r="S35" i="16"/>
  <c r="R35" i="16"/>
  <c r="Q35" i="16"/>
  <c r="P35" i="16"/>
  <c r="O35" i="16"/>
  <c r="N35" i="16"/>
  <c r="M35" i="16"/>
  <c r="L35" i="16"/>
  <c r="K35" i="16"/>
  <c r="J35" i="16"/>
  <c r="I35" i="16"/>
  <c r="H35" i="16"/>
  <c r="G35" i="16"/>
  <c r="F35" i="16"/>
  <c r="E35" i="16"/>
  <c r="D35" i="16"/>
  <c r="C35" i="16"/>
  <c r="B35" i="16"/>
  <c r="AA34" i="16"/>
  <c r="Z34" i="16"/>
  <c r="AA33" i="16"/>
  <c r="Z33" i="16"/>
  <c r="AA32" i="16"/>
  <c r="Z32" i="16"/>
  <c r="AA26" i="16"/>
  <c r="Z26" i="16"/>
  <c r="AA25" i="16"/>
  <c r="Z25" i="16"/>
  <c r="Y22" i="16"/>
  <c r="X22" i="16"/>
  <c r="W22" i="16"/>
  <c r="V22" i="16"/>
  <c r="U22" i="16"/>
  <c r="T22" i="16"/>
  <c r="S22" i="16"/>
  <c r="R22" i="16"/>
  <c r="Q22" i="16"/>
  <c r="P22" i="16"/>
  <c r="O22" i="16"/>
  <c r="N22" i="16"/>
  <c r="M22" i="16"/>
  <c r="L22" i="16"/>
  <c r="K22" i="16"/>
  <c r="J22" i="16"/>
  <c r="I22" i="16"/>
  <c r="H22" i="16"/>
  <c r="G22" i="16"/>
  <c r="F22" i="16"/>
  <c r="E22" i="16"/>
  <c r="D22" i="16"/>
  <c r="C22" i="16"/>
  <c r="B22" i="16"/>
  <c r="AA21" i="16"/>
  <c r="Z21" i="16"/>
  <c r="AA17" i="16"/>
  <c r="Z17" i="16"/>
  <c r="X14" i="16"/>
  <c r="W14" i="16"/>
  <c r="V14" i="16"/>
  <c r="U14" i="16"/>
  <c r="T14" i="16"/>
  <c r="S14" i="16"/>
  <c r="R14" i="16"/>
  <c r="Q14" i="16"/>
  <c r="P14" i="16"/>
  <c r="O14" i="16"/>
  <c r="N14" i="16"/>
  <c r="M14" i="16"/>
  <c r="L14" i="16"/>
  <c r="K14" i="16"/>
  <c r="J14" i="16"/>
  <c r="I14" i="16"/>
  <c r="H14" i="16"/>
  <c r="G14" i="16"/>
  <c r="F14" i="16"/>
  <c r="E14" i="16"/>
  <c r="D14" i="16"/>
  <c r="C14" i="16"/>
  <c r="B14" i="16"/>
  <c r="AA13" i="16"/>
  <c r="Z13" i="16"/>
  <c r="AA12" i="16"/>
  <c r="Z12" i="16"/>
  <c r="AA10" i="16"/>
  <c r="Z10" i="16"/>
  <c r="AA7" i="16"/>
  <c r="Y5" i="16"/>
  <c r="W5" i="16"/>
  <c r="U5" i="16"/>
  <c r="S5" i="16"/>
  <c r="Q5" i="16"/>
  <c r="O5" i="16"/>
  <c r="M5" i="16"/>
  <c r="K5" i="16"/>
  <c r="I5" i="16"/>
  <c r="G5" i="16"/>
  <c r="E5" i="16"/>
  <c r="C5" i="16"/>
  <c r="AA4" i="16"/>
  <c r="AA3" i="16"/>
  <c r="Z3" i="16"/>
  <c r="Y34" i="1"/>
  <c r="Y34" i="21" s="1"/>
  <c r="X34" i="1"/>
  <c r="X34" i="21" s="1"/>
  <c r="W34" i="1"/>
  <c r="W34" i="21" s="1"/>
  <c r="V34" i="1"/>
  <c r="V34" i="21" s="1"/>
  <c r="U34" i="1"/>
  <c r="U34" i="21" s="1"/>
  <c r="T34" i="1"/>
  <c r="T34" i="21" s="1"/>
  <c r="S34" i="1"/>
  <c r="S34" i="21" s="1"/>
  <c r="R34" i="1"/>
  <c r="R34" i="21" s="1"/>
  <c r="Q34" i="1"/>
  <c r="Q34" i="21" s="1"/>
  <c r="P34" i="1"/>
  <c r="P34" i="21" s="1"/>
  <c r="O34" i="1"/>
  <c r="O34" i="21" s="1"/>
  <c r="N34" i="1"/>
  <c r="N34" i="21" s="1"/>
  <c r="M34" i="1"/>
  <c r="M34" i="21" s="1"/>
  <c r="L34" i="1"/>
  <c r="L34" i="21" s="1"/>
  <c r="K34" i="1"/>
  <c r="K34" i="21" s="1"/>
  <c r="J34" i="1"/>
  <c r="J34" i="21" s="1"/>
  <c r="I34" i="1"/>
  <c r="I34" i="21" s="1"/>
  <c r="H34" i="1"/>
  <c r="H34" i="21" s="1"/>
  <c r="G34" i="1"/>
  <c r="G34" i="21" s="1"/>
  <c r="F34" i="1"/>
  <c r="F34" i="21" s="1"/>
  <c r="E34" i="1"/>
  <c r="E34" i="21" s="1"/>
  <c r="D34" i="1"/>
  <c r="D34" i="21" s="1"/>
  <c r="C34" i="1"/>
  <c r="C34" i="21" s="1"/>
  <c r="B34" i="1"/>
  <c r="B34" i="21" s="1"/>
  <c r="Y33" i="1"/>
  <c r="Y33" i="21" s="1"/>
  <c r="X33" i="1"/>
  <c r="X33" i="21" s="1"/>
  <c r="W33" i="1"/>
  <c r="W33" i="21" s="1"/>
  <c r="V33" i="1"/>
  <c r="V33" i="21" s="1"/>
  <c r="U33" i="1"/>
  <c r="U33" i="21" s="1"/>
  <c r="T33" i="1"/>
  <c r="T33" i="21" s="1"/>
  <c r="S33" i="1"/>
  <c r="S33" i="21" s="1"/>
  <c r="R33" i="1"/>
  <c r="R33" i="21" s="1"/>
  <c r="Q33" i="1"/>
  <c r="Q33" i="21" s="1"/>
  <c r="P33" i="1"/>
  <c r="P33" i="21" s="1"/>
  <c r="O33" i="1"/>
  <c r="N33" i="1"/>
  <c r="N33" i="21" s="1"/>
  <c r="M33" i="1"/>
  <c r="M33" i="21" s="1"/>
  <c r="L33" i="1"/>
  <c r="L33" i="21" s="1"/>
  <c r="K33" i="1"/>
  <c r="K33" i="21" s="1"/>
  <c r="J33" i="1"/>
  <c r="J33" i="21" s="1"/>
  <c r="I33" i="1"/>
  <c r="I33" i="21" s="1"/>
  <c r="H33" i="1"/>
  <c r="H33" i="21" s="1"/>
  <c r="G33" i="1"/>
  <c r="G33" i="21" s="1"/>
  <c r="F33" i="1"/>
  <c r="F33" i="21" s="1"/>
  <c r="E33" i="1"/>
  <c r="E33" i="21" s="1"/>
  <c r="D33" i="1"/>
  <c r="D33" i="21" s="1"/>
  <c r="C33" i="1"/>
  <c r="B33" i="1"/>
  <c r="B33" i="21" s="1"/>
  <c r="Y32" i="1"/>
  <c r="Y32" i="21" s="1"/>
  <c r="X32" i="1"/>
  <c r="X32" i="21" s="1"/>
  <c r="W32" i="1"/>
  <c r="W32" i="21" s="1"/>
  <c r="V32" i="1"/>
  <c r="V32" i="21" s="1"/>
  <c r="U32" i="1"/>
  <c r="U32" i="21" s="1"/>
  <c r="T32" i="1"/>
  <c r="T32" i="21" s="1"/>
  <c r="S32" i="21"/>
  <c r="R32" i="21"/>
  <c r="Q32" i="1"/>
  <c r="Q32" i="21" s="1"/>
  <c r="P32" i="1"/>
  <c r="P32" i="21" s="1"/>
  <c r="O32" i="1"/>
  <c r="O32" i="21" s="1"/>
  <c r="N32" i="1"/>
  <c r="N32" i="21" s="1"/>
  <c r="M32" i="1"/>
  <c r="M32" i="21" s="1"/>
  <c r="L32" i="1"/>
  <c r="L32" i="21" s="1"/>
  <c r="J32" i="21"/>
  <c r="I32" i="1"/>
  <c r="I32" i="21" s="1"/>
  <c r="H32" i="1"/>
  <c r="H32" i="21" s="1"/>
  <c r="G32" i="1"/>
  <c r="G32" i="21" s="1"/>
  <c r="F32" i="1"/>
  <c r="F32" i="21" s="1"/>
  <c r="E32" i="1"/>
  <c r="E32" i="21" s="1"/>
  <c r="D32" i="1"/>
  <c r="D32" i="21" s="1"/>
  <c r="C32" i="1"/>
  <c r="B32" i="1"/>
  <c r="B32" i="21" s="1"/>
  <c r="Y26" i="1"/>
  <c r="Y26" i="21" s="1"/>
  <c r="AA26" i="21" s="1"/>
  <c r="X26" i="1"/>
  <c r="X26" i="21" s="1"/>
  <c r="L26" i="1"/>
  <c r="L26" i="21" s="1"/>
  <c r="Y25" i="1"/>
  <c r="Y25" i="21" s="1"/>
  <c r="AA25" i="21" s="1"/>
  <c r="X25" i="1"/>
  <c r="X25" i="21" s="1"/>
  <c r="L25" i="1"/>
  <c r="L25" i="21" s="1"/>
  <c r="Y21" i="1"/>
  <c r="Y21" i="21" s="1"/>
  <c r="X21" i="1"/>
  <c r="X21" i="21" s="1"/>
  <c r="W21" i="21"/>
  <c r="V21" i="21"/>
  <c r="U21" i="21"/>
  <c r="T21" i="21"/>
  <c r="S21" i="21"/>
  <c r="R21" i="21"/>
  <c r="Q21" i="21"/>
  <c r="P21" i="1"/>
  <c r="P21" i="21" s="1"/>
  <c r="O21" i="21"/>
  <c r="N21" i="1"/>
  <c r="N21" i="21" s="1"/>
  <c r="M21" i="1"/>
  <c r="M21" i="21" s="1"/>
  <c r="L21" i="1"/>
  <c r="L21" i="21" s="1"/>
  <c r="K21" i="21"/>
  <c r="J21" i="21"/>
  <c r="I21" i="21"/>
  <c r="H21" i="21"/>
  <c r="G21" i="21"/>
  <c r="F21" i="21"/>
  <c r="E21" i="21"/>
  <c r="D21" i="21"/>
  <c r="C21" i="21"/>
  <c r="B21" i="21"/>
  <c r="Y20" i="1"/>
  <c r="Y20" i="21" s="1"/>
  <c r="X20" i="1"/>
  <c r="X20" i="21" s="1"/>
  <c r="W20" i="1"/>
  <c r="W20" i="21" s="1"/>
  <c r="V20" i="1"/>
  <c r="V20" i="21" s="1"/>
  <c r="U20" i="1"/>
  <c r="U20" i="21" s="1"/>
  <c r="T20" i="1"/>
  <c r="T20" i="21" s="1"/>
  <c r="S20" i="1"/>
  <c r="S20" i="21" s="1"/>
  <c r="R20" i="1"/>
  <c r="R20" i="21" s="1"/>
  <c r="Q20" i="1"/>
  <c r="Q20" i="21" s="1"/>
  <c r="P20" i="1"/>
  <c r="P20" i="21" s="1"/>
  <c r="O20" i="1"/>
  <c r="O20" i="21" s="1"/>
  <c r="N20" i="1"/>
  <c r="M20" i="1"/>
  <c r="M20" i="21" s="1"/>
  <c r="L20" i="1"/>
  <c r="L20" i="21" s="1"/>
  <c r="K20" i="1"/>
  <c r="K20" i="21" s="1"/>
  <c r="J20" i="1"/>
  <c r="J20" i="21" s="1"/>
  <c r="I20" i="1"/>
  <c r="I20" i="21" s="1"/>
  <c r="H20" i="1"/>
  <c r="H20" i="21" s="1"/>
  <c r="G20" i="1"/>
  <c r="G20" i="21" s="1"/>
  <c r="F20" i="1"/>
  <c r="F20" i="21" s="1"/>
  <c r="E20" i="1"/>
  <c r="E20" i="21" s="1"/>
  <c r="D20" i="1"/>
  <c r="D20" i="21" s="1"/>
  <c r="C20" i="1"/>
  <c r="C20" i="21" s="1"/>
  <c r="B20" i="1"/>
  <c r="B20" i="21" s="1"/>
  <c r="Y19" i="1"/>
  <c r="Y19" i="21" s="1"/>
  <c r="X19" i="1"/>
  <c r="X19" i="21" s="1"/>
  <c r="W19" i="1"/>
  <c r="W19" i="21" s="1"/>
  <c r="V19" i="1"/>
  <c r="V19" i="21" s="1"/>
  <c r="U19" i="1"/>
  <c r="U19" i="21" s="1"/>
  <c r="T19" i="1"/>
  <c r="T19" i="21" s="1"/>
  <c r="S19" i="1"/>
  <c r="S19" i="21" s="1"/>
  <c r="R19" i="1"/>
  <c r="R19" i="21" s="1"/>
  <c r="Q19" i="1"/>
  <c r="Q19" i="21" s="1"/>
  <c r="P19" i="1"/>
  <c r="P19" i="21" s="1"/>
  <c r="O19" i="1"/>
  <c r="O19" i="21" s="1"/>
  <c r="N19" i="1"/>
  <c r="N19" i="21" s="1"/>
  <c r="M19" i="1"/>
  <c r="M19" i="21" s="1"/>
  <c r="L19" i="1"/>
  <c r="L19" i="21" s="1"/>
  <c r="K19" i="1"/>
  <c r="K19" i="21" s="1"/>
  <c r="J19" i="1"/>
  <c r="J19" i="21" s="1"/>
  <c r="I19" i="1"/>
  <c r="I19" i="21" s="1"/>
  <c r="H19" i="1"/>
  <c r="H19" i="21" s="1"/>
  <c r="G19" i="1"/>
  <c r="G19" i="21" s="1"/>
  <c r="F19" i="1"/>
  <c r="F19" i="21" s="1"/>
  <c r="E19" i="1"/>
  <c r="D19" i="1"/>
  <c r="D19" i="21" s="1"/>
  <c r="C19" i="1"/>
  <c r="B19" i="1"/>
  <c r="Y18" i="1"/>
  <c r="Y18" i="21" s="1"/>
  <c r="X18" i="1"/>
  <c r="X18" i="21" s="1"/>
  <c r="W18" i="1"/>
  <c r="W18" i="21" s="1"/>
  <c r="V18" i="1"/>
  <c r="V18" i="21" s="1"/>
  <c r="U18" i="1"/>
  <c r="U18" i="21" s="1"/>
  <c r="T18" i="1"/>
  <c r="T18" i="21" s="1"/>
  <c r="S18" i="1"/>
  <c r="S18" i="21" s="1"/>
  <c r="R18" i="1"/>
  <c r="R18" i="21" s="1"/>
  <c r="Q18" i="1"/>
  <c r="Q18" i="21" s="1"/>
  <c r="P18" i="1"/>
  <c r="P18" i="21" s="1"/>
  <c r="O18" i="1"/>
  <c r="O18" i="21" s="1"/>
  <c r="N18" i="1"/>
  <c r="N18" i="21" s="1"/>
  <c r="M18" i="1"/>
  <c r="M18" i="21" s="1"/>
  <c r="L18" i="1"/>
  <c r="L18" i="21" s="1"/>
  <c r="K18" i="1"/>
  <c r="K18" i="21" s="1"/>
  <c r="J18" i="1"/>
  <c r="J18" i="21" s="1"/>
  <c r="I18" i="1"/>
  <c r="I18" i="21" s="1"/>
  <c r="H18" i="1"/>
  <c r="H18" i="21" s="1"/>
  <c r="G18" i="1"/>
  <c r="G18" i="21" s="1"/>
  <c r="F18" i="1"/>
  <c r="F18" i="21" s="1"/>
  <c r="E18" i="1"/>
  <c r="E18" i="21" s="1"/>
  <c r="D18" i="1"/>
  <c r="D18" i="21" s="1"/>
  <c r="C18" i="1"/>
  <c r="C18" i="21" s="1"/>
  <c r="B18" i="1"/>
  <c r="Y17" i="1"/>
  <c r="Y17" i="21" s="1"/>
  <c r="X17" i="1"/>
  <c r="X17" i="21" s="1"/>
  <c r="W17" i="1"/>
  <c r="W17" i="21" s="1"/>
  <c r="V17" i="1"/>
  <c r="V17" i="21" s="1"/>
  <c r="U17" i="1"/>
  <c r="T17" i="1"/>
  <c r="T17" i="21" s="1"/>
  <c r="S17" i="1"/>
  <c r="S17" i="21" s="1"/>
  <c r="R17" i="1"/>
  <c r="Q17" i="1"/>
  <c r="Q17" i="21" s="1"/>
  <c r="P17" i="1"/>
  <c r="P17" i="21" s="1"/>
  <c r="O17" i="1"/>
  <c r="O17" i="21" s="1"/>
  <c r="N17" i="1"/>
  <c r="N17" i="21" s="1"/>
  <c r="M17" i="1"/>
  <c r="M17" i="21" s="1"/>
  <c r="L17" i="1"/>
  <c r="L17" i="21" s="1"/>
  <c r="K17" i="1"/>
  <c r="J17" i="1"/>
  <c r="J17" i="21" s="1"/>
  <c r="I17" i="1"/>
  <c r="H17" i="1"/>
  <c r="H17" i="21" s="1"/>
  <c r="G17" i="1"/>
  <c r="F17" i="1"/>
  <c r="F17" i="21" s="1"/>
  <c r="E17" i="1"/>
  <c r="E17" i="21" s="1"/>
  <c r="D17" i="1"/>
  <c r="D17" i="21" s="1"/>
  <c r="C17" i="1"/>
  <c r="C17" i="21" s="1"/>
  <c r="B17" i="1"/>
  <c r="Y12" i="1"/>
  <c r="Y12" i="21" s="1"/>
  <c r="X12" i="1"/>
  <c r="X12" i="21" s="1"/>
  <c r="W12" i="1"/>
  <c r="W12" i="21" s="1"/>
  <c r="V12" i="1"/>
  <c r="V12" i="21" s="1"/>
  <c r="U12" i="1"/>
  <c r="U12" i="21" s="1"/>
  <c r="T12" i="1"/>
  <c r="T12" i="21" s="1"/>
  <c r="S12" i="1"/>
  <c r="S12" i="21" s="1"/>
  <c r="R12" i="1"/>
  <c r="R12" i="21" s="1"/>
  <c r="Q12" i="1"/>
  <c r="Q12" i="21" s="1"/>
  <c r="P12" i="1"/>
  <c r="P12" i="21" s="1"/>
  <c r="O12" i="1"/>
  <c r="O12" i="21" s="1"/>
  <c r="N12" i="1"/>
  <c r="N12" i="21" s="1"/>
  <c r="M12" i="1"/>
  <c r="M12" i="21" s="1"/>
  <c r="L12" i="1"/>
  <c r="L12" i="21" s="1"/>
  <c r="K12" i="1"/>
  <c r="K12" i="21" s="1"/>
  <c r="J12" i="1"/>
  <c r="J12" i="21" s="1"/>
  <c r="I12" i="1"/>
  <c r="I12" i="21" s="1"/>
  <c r="H12" i="1"/>
  <c r="H12" i="21" s="1"/>
  <c r="G12" i="1"/>
  <c r="G12" i="21" s="1"/>
  <c r="F12" i="1"/>
  <c r="F12" i="21" s="1"/>
  <c r="E12" i="1"/>
  <c r="E12" i="21" s="1"/>
  <c r="D12" i="1"/>
  <c r="D12" i="21" s="1"/>
  <c r="C12" i="21"/>
  <c r="B12" i="21"/>
  <c r="Y10" i="1"/>
  <c r="X10" i="1"/>
  <c r="X10" i="21" s="1"/>
  <c r="W10" i="1"/>
  <c r="W10" i="21" s="1"/>
  <c r="V10" i="1"/>
  <c r="U10" i="1"/>
  <c r="T10" i="1"/>
  <c r="T10" i="21" s="1"/>
  <c r="S10" i="1"/>
  <c r="S10" i="21" s="1"/>
  <c r="R10" i="1"/>
  <c r="Q10" i="1"/>
  <c r="Q10" i="21" s="1"/>
  <c r="P10" i="1"/>
  <c r="P10" i="21" s="1"/>
  <c r="O10" i="1"/>
  <c r="O10" i="21" s="1"/>
  <c r="N10" i="21"/>
  <c r="M10" i="1"/>
  <c r="M10" i="21" s="1"/>
  <c r="L10" i="1"/>
  <c r="L10" i="21" s="1"/>
  <c r="K10" i="1"/>
  <c r="K10" i="21" s="1"/>
  <c r="J10" i="1"/>
  <c r="I10" i="1"/>
  <c r="H10" i="1"/>
  <c r="G10" i="1"/>
  <c r="G10" i="21" s="1"/>
  <c r="F10" i="1"/>
  <c r="F10" i="21" s="1"/>
  <c r="E10" i="1"/>
  <c r="E10" i="21" s="1"/>
  <c r="D10" i="1"/>
  <c r="D10" i="21" s="1"/>
  <c r="C10" i="1"/>
  <c r="C10" i="21" s="1"/>
  <c r="B10" i="1"/>
  <c r="Y7" i="1"/>
  <c r="W7" i="1"/>
  <c r="W7" i="21" s="1"/>
  <c r="U7" i="1"/>
  <c r="U7" i="21" s="1"/>
  <c r="Q7" i="1"/>
  <c r="Q7" i="21" s="1"/>
  <c r="O7" i="1"/>
  <c r="O7" i="21" s="1"/>
  <c r="M7" i="1"/>
  <c r="M7" i="21" s="1"/>
  <c r="K7" i="1"/>
  <c r="K7" i="21" s="1"/>
  <c r="I7" i="1"/>
  <c r="I7" i="21" s="1"/>
  <c r="G7" i="1"/>
  <c r="G7" i="21" s="1"/>
  <c r="E7" i="1"/>
  <c r="C7" i="1"/>
  <c r="Y4" i="1"/>
  <c r="Y4" i="21" s="1"/>
  <c r="W4" i="1"/>
  <c r="U4" i="1"/>
  <c r="U4" i="21" s="1"/>
  <c r="S4" i="1"/>
  <c r="S4" i="21" s="1"/>
  <c r="Q4" i="1"/>
  <c r="Q4" i="21" s="1"/>
  <c r="O4" i="1"/>
  <c r="M4" i="1"/>
  <c r="M4" i="21" s="1"/>
  <c r="K4" i="1"/>
  <c r="K4" i="21" s="1"/>
  <c r="I4" i="1"/>
  <c r="I4" i="21" s="1"/>
  <c r="G4" i="1"/>
  <c r="G4" i="21" s="1"/>
  <c r="E4" i="1"/>
  <c r="E4" i="21" s="1"/>
  <c r="C4" i="1"/>
  <c r="C4" i="21" s="1"/>
  <c r="Y3" i="1"/>
  <c r="W3" i="1"/>
  <c r="U3" i="1"/>
  <c r="U3" i="21" s="1"/>
  <c r="S3" i="1"/>
  <c r="Q3" i="1"/>
  <c r="O3" i="1"/>
  <c r="O3" i="21" s="1"/>
  <c r="M3" i="1"/>
  <c r="K3" i="1"/>
  <c r="I3" i="1"/>
  <c r="G3" i="1"/>
  <c r="G3" i="21" s="1"/>
  <c r="E3" i="1"/>
  <c r="C3" i="1"/>
  <c r="C3" i="21" s="1"/>
  <c r="X3" i="1"/>
  <c r="X3" i="21" s="1"/>
  <c r="V3" i="1"/>
  <c r="V3" i="21" s="1"/>
  <c r="T3" i="1"/>
  <c r="T3" i="21" s="1"/>
  <c r="R3" i="1"/>
  <c r="R3" i="21" s="1"/>
  <c r="P3" i="1"/>
  <c r="P3" i="21" s="1"/>
  <c r="N3" i="1"/>
  <c r="N3" i="21" s="1"/>
  <c r="L3" i="1"/>
  <c r="L3" i="21" s="1"/>
  <c r="J3" i="21"/>
  <c r="H3" i="1"/>
  <c r="H3" i="21" s="1"/>
  <c r="F3" i="1"/>
  <c r="F3" i="21" s="1"/>
  <c r="D3" i="1"/>
  <c r="D3" i="21" s="1"/>
  <c r="B3" i="1"/>
  <c r="B3" i="21" s="1"/>
  <c r="AA35" i="20"/>
  <c r="Z35" i="20"/>
  <c r="Y35" i="20"/>
  <c r="X35" i="20"/>
  <c r="W35" i="20"/>
  <c r="V35" i="20"/>
  <c r="U35" i="20"/>
  <c r="T35" i="20"/>
  <c r="S35" i="20"/>
  <c r="R35" i="20"/>
  <c r="Q35" i="20"/>
  <c r="P35" i="20"/>
  <c r="O35" i="20"/>
  <c r="N35" i="20"/>
  <c r="M35" i="20"/>
  <c r="L35" i="20"/>
  <c r="K35" i="20"/>
  <c r="J35" i="20"/>
  <c r="I35" i="20"/>
  <c r="H35" i="20"/>
  <c r="G35" i="20"/>
  <c r="F35" i="20"/>
  <c r="E35" i="20"/>
  <c r="D35" i="20"/>
  <c r="C35" i="20"/>
  <c r="B35" i="20"/>
  <c r="Y22" i="20"/>
  <c r="X22" i="20"/>
  <c r="W22" i="20"/>
  <c r="V22" i="20"/>
  <c r="U22" i="20"/>
  <c r="T22" i="20"/>
  <c r="S22" i="20"/>
  <c r="R22" i="20"/>
  <c r="Q22" i="20"/>
  <c r="P22" i="20"/>
  <c r="O22" i="20"/>
  <c r="N22" i="20"/>
  <c r="M22" i="20"/>
  <c r="L22" i="20"/>
  <c r="K22" i="20"/>
  <c r="J22" i="20"/>
  <c r="I22" i="20"/>
  <c r="H22" i="20"/>
  <c r="G22" i="20"/>
  <c r="F22" i="20"/>
  <c r="E22" i="20"/>
  <c r="D22" i="20"/>
  <c r="C22" i="20"/>
  <c r="B22" i="20"/>
  <c r="AA19" i="20"/>
  <c r="AA22" i="20" s="1"/>
  <c r="Z19" i="20"/>
  <c r="Z22" i="20" s="1"/>
  <c r="Y14" i="20"/>
  <c r="X14" i="20"/>
  <c r="W14" i="20"/>
  <c r="V14" i="20"/>
  <c r="U14" i="20"/>
  <c r="T14" i="20"/>
  <c r="S14" i="20"/>
  <c r="R14" i="20"/>
  <c r="Q14" i="20"/>
  <c r="P14" i="20"/>
  <c r="O14" i="20"/>
  <c r="N14" i="20"/>
  <c r="M14" i="20"/>
  <c r="L14" i="20"/>
  <c r="K14" i="20"/>
  <c r="J14" i="20"/>
  <c r="I14" i="20"/>
  <c r="H14" i="20"/>
  <c r="G14" i="20"/>
  <c r="F14" i="20"/>
  <c r="E14" i="20"/>
  <c r="D14" i="20"/>
  <c r="C14" i="20"/>
  <c r="B14" i="20"/>
  <c r="Z13" i="20"/>
  <c r="AA12" i="20"/>
  <c r="Z12" i="20"/>
  <c r="AA10" i="20"/>
  <c r="Z10" i="20"/>
  <c r="AA7" i="20"/>
  <c r="AA4" i="20"/>
  <c r="Z3" i="20"/>
  <c r="Y7" i="21" l="1"/>
  <c r="U29" i="11"/>
  <c r="U39" i="11" s="1"/>
  <c r="Z25" i="21"/>
  <c r="Z26" i="21"/>
  <c r="I29" i="3"/>
  <c r="I39" i="3" s="1"/>
  <c r="I10" i="21"/>
  <c r="I14" i="21" s="1"/>
  <c r="I14" i="1"/>
  <c r="H10" i="21"/>
  <c r="H14" i="21" s="1"/>
  <c r="H14" i="1"/>
  <c r="I17" i="21"/>
  <c r="I22" i="21" s="1"/>
  <c r="E29" i="3"/>
  <c r="E39" i="3" s="1"/>
  <c r="R14" i="1"/>
  <c r="M5" i="1"/>
  <c r="J14" i="1"/>
  <c r="K5" i="1"/>
  <c r="I5" i="1"/>
  <c r="G29" i="3"/>
  <c r="G39" i="3" s="1"/>
  <c r="C29" i="3"/>
  <c r="C39" i="3" s="1"/>
  <c r="E5" i="1"/>
  <c r="C5" i="1"/>
  <c r="E29" i="20"/>
  <c r="E39" i="20" s="1"/>
  <c r="I29" i="20"/>
  <c r="I39" i="20" s="1"/>
  <c r="M29" i="20"/>
  <c r="M39" i="20" s="1"/>
  <c r="Q29" i="20"/>
  <c r="Q39" i="20" s="1"/>
  <c r="U29" i="20"/>
  <c r="U39" i="20" s="1"/>
  <c r="D29" i="20"/>
  <c r="H29" i="20"/>
  <c r="L29" i="20"/>
  <c r="P29" i="20"/>
  <c r="T29" i="20"/>
  <c r="F29" i="20"/>
  <c r="J29" i="20"/>
  <c r="N29" i="20"/>
  <c r="R29" i="20"/>
  <c r="G29" i="20"/>
  <c r="G39" i="20" s="1"/>
  <c r="K29" i="20"/>
  <c r="K39" i="20" s="1"/>
  <c r="O29" i="20"/>
  <c r="O39" i="20" s="1"/>
  <c r="S29" i="20"/>
  <c r="S39" i="20" s="1"/>
  <c r="Y29" i="20"/>
  <c r="Y39" i="20" s="1"/>
  <c r="X29" i="20"/>
  <c r="Y35" i="21"/>
  <c r="W27" i="1"/>
  <c r="V27" i="1"/>
  <c r="W29" i="20"/>
  <c r="W39" i="20" s="1"/>
  <c r="V29" i="20"/>
  <c r="V14" i="1"/>
  <c r="W4" i="21"/>
  <c r="AA4" i="1"/>
  <c r="AA3" i="1"/>
  <c r="C29" i="20"/>
  <c r="C39" i="20" s="1"/>
  <c r="C27" i="1"/>
  <c r="G27" i="1"/>
  <c r="S27" i="1"/>
  <c r="E29" i="16"/>
  <c r="E39" i="16" s="1"/>
  <c r="I29" i="16"/>
  <c r="I39" i="16" s="1"/>
  <c r="M29" i="16"/>
  <c r="M39" i="16" s="1"/>
  <c r="Q29" i="16"/>
  <c r="Q39" i="16" s="1"/>
  <c r="Z27" i="15"/>
  <c r="Z27" i="13"/>
  <c r="Z27" i="18"/>
  <c r="Z27" i="9"/>
  <c r="Z27" i="7"/>
  <c r="Z27" i="5"/>
  <c r="Z27" i="2"/>
  <c r="U29" i="16"/>
  <c r="U39" i="16" s="1"/>
  <c r="Y29" i="16"/>
  <c r="Y39" i="16" s="1"/>
  <c r="AA27" i="16"/>
  <c r="C29" i="15"/>
  <c r="C39" i="15" s="1"/>
  <c r="G29" i="15"/>
  <c r="G39" i="15" s="1"/>
  <c r="K29" i="15"/>
  <c r="K39" i="15" s="1"/>
  <c r="O29" i="15"/>
  <c r="O39" i="15" s="1"/>
  <c r="S29" i="15"/>
  <c r="S39" i="15" s="1"/>
  <c r="W29" i="15"/>
  <c r="W39" i="15" s="1"/>
  <c r="E29" i="14"/>
  <c r="E39" i="14" s="1"/>
  <c r="I29" i="14"/>
  <c r="I39" i="14" s="1"/>
  <c r="M29" i="14"/>
  <c r="M39" i="14" s="1"/>
  <c r="Q29" i="14"/>
  <c r="Q39" i="14" s="1"/>
  <c r="U29" i="14"/>
  <c r="U39" i="14" s="1"/>
  <c r="Y29" i="14"/>
  <c r="Y39" i="14" s="1"/>
  <c r="AA27" i="14"/>
  <c r="C29" i="13"/>
  <c r="C39" i="13" s="1"/>
  <c r="G29" i="13"/>
  <c r="G39" i="13" s="1"/>
  <c r="K29" i="13"/>
  <c r="K39" i="13" s="1"/>
  <c r="O29" i="13"/>
  <c r="O39" i="13" s="1"/>
  <c r="S29" i="13"/>
  <c r="S39" i="13" s="1"/>
  <c r="W29" i="13"/>
  <c r="W39" i="13" s="1"/>
  <c r="E29" i="12"/>
  <c r="E39" i="12" s="1"/>
  <c r="I29" i="12"/>
  <c r="I39" i="12" s="1"/>
  <c r="M29" i="12"/>
  <c r="M39" i="12" s="1"/>
  <c r="Q29" i="12"/>
  <c r="Q39" i="12" s="1"/>
  <c r="U29" i="12"/>
  <c r="U39" i="12" s="1"/>
  <c r="Y29" i="12"/>
  <c r="Y39" i="12" s="1"/>
  <c r="AA27" i="12"/>
  <c r="C29" i="18"/>
  <c r="C39" i="18" s="1"/>
  <c r="G29" i="18"/>
  <c r="G39" i="18" s="1"/>
  <c r="K29" i="18"/>
  <c r="K39" i="18" s="1"/>
  <c r="O29" i="18"/>
  <c r="O39" i="18" s="1"/>
  <c r="S29" i="18"/>
  <c r="S39" i="18" s="1"/>
  <c r="W29" i="18"/>
  <c r="W39" i="18" s="1"/>
  <c r="E29" i="10"/>
  <c r="E39" i="10" s="1"/>
  <c r="I29" i="10"/>
  <c r="I39" i="10" s="1"/>
  <c r="M29" i="10"/>
  <c r="M39" i="10" s="1"/>
  <c r="Q29" i="10"/>
  <c r="Q39" i="10" s="1"/>
  <c r="U29" i="10"/>
  <c r="U39" i="10" s="1"/>
  <c r="Y29" i="10"/>
  <c r="Y39" i="10" s="1"/>
  <c r="AA27" i="10"/>
  <c r="C29" i="9"/>
  <c r="C39" i="9" s="1"/>
  <c r="G29" i="9"/>
  <c r="G39" i="9" s="1"/>
  <c r="K29" i="9"/>
  <c r="K39" i="9" s="1"/>
  <c r="O29" i="9"/>
  <c r="O39" i="9" s="1"/>
  <c r="S29" i="9"/>
  <c r="S39" i="9" s="1"/>
  <c r="W29" i="9"/>
  <c r="W39" i="9" s="1"/>
  <c r="E29" i="8"/>
  <c r="E39" i="8" s="1"/>
  <c r="I29" i="8"/>
  <c r="I39" i="8" s="1"/>
  <c r="M29" i="8"/>
  <c r="M39" i="8" s="1"/>
  <c r="Q29" i="8"/>
  <c r="Q39" i="8" s="1"/>
  <c r="U29" i="8"/>
  <c r="U39" i="8" s="1"/>
  <c r="Y29" i="8"/>
  <c r="Y39" i="8" s="1"/>
  <c r="AA27" i="8"/>
  <c r="C29" i="7"/>
  <c r="C39" i="7" s="1"/>
  <c r="G29" i="7"/>
  <c r="G39" i="7" s="1"/>
  <c r="K29" i="7"/>
  <c r="K39" i="7" s="1"/>
  <c r="O29" i="7"/>
  <c r="O39" i="7" s="1"/>
  <c r="S29" i="7"/>
  <c r="S39" i="7" s="1"/>
  <c r="W29" i="7"/>
  <c r="W39" i="7" s="1"/>
  <c r="E29" i="6"/>
  <c r="E39" i="6" s="1"/>
  <c r="I29" i="6"/>
  <c r="I39" i="6" s="1"/>
  <c r="M29" i="6"/>
  <c r="M39" i="6" s="1"/>
  <c r="Q29" i="6"/>
  <c r="Q39" i="6" s="1"/>
  <c r="Y29" i="6"/>
  <c r="Y39" i="6" s="1"/>
  <c r="C29" i="5"/>
  <c r="C39" i="5" s="1"/>
  <c r="G29" i="5"/>
  <c r="G39" i="5" s="1"/>
  <c r="K29" i="5"/>
  <c r="K39" i="5" s="1"/>
  <c r="O29" i="5"/>
  <c r="O39" i="5" s="1"/>
  <c r="S29" i="5"/>
  <c r="S39" i="5" s="1"/>
  <c r="W29" i="5"/>
  <c r="W39" i="5" s="1"/>
  <c r="E29" i="4"/>
  <c r="E39" i="4" s="1"/>
  <c r="I29" i="4"/>
  <c r="I39" i="4" s="1"/>
  <c r="M29" i="4"/>
  <c r="M39" i="4" s="1"/>
  <c r="Q29" i="4"/>
  <c r="Q39" i="4" s="1"/>
  <c r="U29" i="4"/>
  <c r="U39" i="4" s="1"/>
  <c r="Y29" i="4"/>
  <c r="Y39" i="4" s="1"/>
  <c r="AA27" i="4"/>
  <c r="C29" i="2"/>
  <c r="C39" i="2" s="1"/>
  <c r="G29" i="2"/>
  <c r="G39" i="2" s="1"/>
  <c r="K29" i="2"/>
  <c r="K39" i="2" s="1"/>
  <c r="O29" i="2"/>
  <c r="O39" i="2" s="1"/>
  <c r="S29" i="2"/>
  <c r="S39" i="2" s="1"/>
  <c r="W29" i="2"/>
  <c r="W39" i="2" s="1"/>
  <c r="C29" i="16"/>
  <c r="C39" i="16" s="1"/>
  <c r="G29" i="16"/>
  <c r="G39" i="16" s="1"/>
  <c r="K29" i="16"/>
  <c r="K39" i="16" s="1"/>
  <c r="O29" i="16"/>
  <c r="O39" i="16" s="1"/>
  <c r="S29" i="16"/>
  <c r="S39" i="16" s="1"/>
  <c r="W29" i="16"/>
  <c r="W39" i="16" s="1"/>
  <c r="E29" i="15"/>
  <c r="E39" i="15" s="1"/>
  <c r="I29" i="15"/>
  <c r="I39" i="15" s="1"/>
  <c r="M29" i="15"/>
  <c r="M39" i="15" s="1"/>
  <c r="Q29" i="15"/>
  <c r="Q39" i="15" s="1"/>
  <c r="U29" i="15"/>
  <c r="U39" i="15" s="1"/>
  <c r="Y29" i="15"/>
  <c r="Y39" i="15" s="1"/>
  <c r="AA27" i="15"/>
  <c r="C29" i="14"/>
  <c r="C39" i="14" s="1"/>
  <c r="G29" i="14"/>
  <c r="G39" i="14" s="1"/>
  <c r="K29" i="14"/>
  <c r="K39" i="14" s="1"/>
  <c r="O29" i="14"/>
  <c r="O39" i="14" s="1"/>
  <c r="S29" i="14"/>
  <c r="S39" i="14" s="1"/>
  <c r="W29" i="14"/>
  <c r="W39" i="14" s="1"/>
  <c r="E29" i="13"/>
  <c r="E39" i="13" s="1"/>
  <c r="I29" i="13"/>
  <c r="I39" i="13" s="1"/>
  <c r="M29" i="13"/>
  <c r="M39" i="13" s="1"/>
  <c r="Q29" i="13"/>
  <c r="Q39" i="13" s="1"/>
  <c r="U29" i="13"/>
  <c r="U39" i="13" s="1"/>
  <c r="Y29" i="13"/>
  <c r="Y39" i="13" s="1"/>
  <c r="AA27" i="13"/>
  <c r="C29" i="12"/>
  <c r="C39" i="12" s="1"/>
  <c r="G29" i="12"/>
  <c r="G39" i="12" s="1"/>
  <c r="K29" i="12"/>
  <c r="K39" i="12" s="1"/>
  <c r="O29" i="12"/>
  <c r="O39" i="12" s="1"/>
  <c r="S29" i="12"/>
  <c r="S39" i="12" s="1"/>
  <c r="W29" i="12"/>
  <c r="W39" i="12" s="1"/>
  <c r="E29" i="18"/>
  <c r="E39" i="18" s="1"/>
  <c r="I29" i="18"/>
  <c r="I39" i="18" s="1"/>
  <c r="M29" i="18"/>
  <c r="M39" i="18" s="1"/>
  <c r="Q29" i="18"/>
  <c r="Q39" i="18" s="1"/>
  <c r="U29" i="18"/>
  <c r="U39" i="18" s="1"/>
  <c r="Y29" i="18"/>
  <c r="Y39" i="18" s="1"/>
  <c r="AA27" i="18"/>
  <c r="C29" i="11"/>
  <c r="C39" i="11" s="1"/>
  <c r="G29" i="11"/>
  <c r="G39" i="11" s="1"/>
  <c r="K29" i="11"/>
  <c r="K39" i="11" s="1"/>
  <c r="O29" i="11"/>
  <c r="O39" i="11" s="1"/>
  <c r="S29" i="11"/>
  <c r="S39" i="11" s="1"/>
  <c r="W29" i="11"/>
  <c r="W39" i="11" s="1"/>
  <c r="C29" i="10"/>
  <c r="C39" i="10" s="1"/>
  <c r="G29" i="10"/>
  <c r="G39" i="10" s="1"/>
  <c r="K29" i="10"/>
  <c r="K39" i="10" s="1"/>
  <c r="O29" i="10"/>
  <c r="O39" i="10" s="1"/>
  <c r="S29" i="10"/>
  <c r="S39" i="10" s="1"/>
  <c r="W29" i="10"/>
  <c r="W39" i="10" s="1"/>
  <c r="E29" i="9"/>
  <c r="E39" i="9" s="1"/>
  <c r="I29" i="9"/>
  <c r="I39" i="9" s="1"/>
  <c r="M29" i="9"/>
  <c r="M39" i="9" s="1"/>
  <c r="Q29" i="9"/>
  <c r="Q39" i="9" s="1"/>
  <c r="U29" i="9"/>
  <c r="U39" i="9" s="1"/>
  <c r="Y29" i="9"/>
  <c r="Y39" i="9" s="1"/>
  <c r="AA27" i="9"/>
  <c r="C29" i="8"/>
  <c r="C39" i="8" s="1"/>
  <c r="G29" i="8"/>
  <c r="G39" i="8" s="1"/>
  <c r="K29" i="8"/>
  <c r="K39" i="8" s="1"/>
  <c r="O29" i="8"/>
  <c r="O39" i="8" s="1"/>
  <c r="S29" i="8"/>
  <c r="S39" i="8" s="1"/>
  <c r="W29" i="8"/>
  <c r="W39" i="8" s="1"/>
  <c r="E29" i="7"/>
  <c r="E39" i="7" s="1"/>
  <c r="I29" i="7"/>
  <c r="I39" i="7" s="1"/>
  <c r="M29" i="7"/>
  <c r="M39" i="7" s="1"/>
  <c r="Q29" i="7"/>
  <c r="Q39" i="7" s="1"/>
  <c r="U29" i="7"/>
  <c r="U39" i="7" s="1"/>
  <c r="Y29" i="7"/>
  <c r="Y39" i="7" s="1"/>
  <c r="AA27" i="7"/>
  <c r="C29" i="6"/>
  <c r="C39" i="6" s="1"/>
  <c r="G29" i="6"/>
  <c r="G39" i="6" s="1"/>
  <c r="K29" i="6"/>
  <c r="K39" i="6" s="1"/>
  <c r="O29" i="6"/>
  <c r="O39" i="6" s="1"/>
  <c r="S29" i="6"/>
  <c r="S39" i="6" s="1"/>
  <c r="W29" i="6"/>
  <c r="W39" i="6" s="1"/>
  <c r="E29" i="5"/>
  <c r="E39" i="5" s="1"/>
  <c r="I29" i="5"/>
  <c r="I39" i="5" s="1"/>
  <c r="M29" i="5"/>
  <c r="M39" i="5" s="1"/>
  <c r="Q29" i="5"/>
  <c r="Q39" i="5" s="1"/>
  <c r="U29" i="5"/>
  <c r="U39" i="5" s="1"/>
  <c r="Y29" i="5"/>
  <c r="Y39" i="5" s="1"/>
  <c r="AA27" i="5"/>
  <c r="C29" i="4"/>
  <c r="C39" i="4" s="1"/>
  <c r="G29" i="4"/>
  <c r="G39" i="4" s="1"/>
  <c r="K29" i="4"/>
  <c r="K39" i="4" s="1"/>
  <c r="O29" i="4"/>
  <c r="O39" i="4" s="1"/>
  <c r="S29" i="4"/>
  <c r="S39" i="4" s="1"/>
  <c r="W29" i="4"/>
  <c r="W39" i="4" s="1"/>
  <c r="E29" i="2"/>
  <c r="E39" i="2" s="1"/>
  <c r="I29" i="2"/>
  <c r="I39" i="2" s="1"/>
  <c r="M29" i="2"/>
  <c r="M39" i="2" s="1"/>
  <c r="Q29" i="2"/>
  <c r="Q39" i="2" s="1"/>
  <c r="U29" i="2"/>
  <c r="U39" i="2" s="1"/>
  <c r="Y29" i="2"/>
  <c r="Y39" i="2" s="1"/>
  <c r="AA27" i="2"/>
  <c r="AA27" i="3"/>
  <c r="B29" i="20"/>
  <c r="C7" i="21"/>
  <c r="B27" i="1"/>
  <c r="F27" i="1"/>
  <c r="J27" i="1"/>
  <c r="N27" i="1"/>
  <c r="R27" i="1"/>
  <c r="Z27" i="16"/>
  <c r="Z27" i="14"/>
  <c r="Z27" i="12"/>
  <c r="Z27" i="10"/>
  <c r="Z27" i="8"/>
  <c r="Z27" i="4"/>
  <c r="AA5" i="20"/>
  <c r="E7" i="21"/>
  <c r="E29" i="11"/>
  <c r="E39" i="11" s="1"/>
  <c r="I29" i="11"/>
  <c r="I39" i="11" s="1"/>
  <c r="M29" i="11"/>
  <c r="M39" i="11" s="1"/>
  <c r="Q29" i="11"/>
  <c r="Q39" i="11" s="1"/>
  <c r="Y29" i="11"/>
  <c r="Y39" i="11" s="1"/>
  <c r="U29" i="6"/>
  <c r="U39" i="6" s="1"/>
  <c r="AA27" i="6"/>
  <c r="Z27" i="6"/>
  <c r="E27" i="1"/>
  <c r="I27" i="21"/>
  <c r="I27" i="1"/>
  <c r="M27" i="21"/>
  <c r="M27" i="1"/>
  <c r="Q27" i="1"/>
  <c r="U27" i="21"/>
  <c r="U27" i="1"/>
  <c r="Y27" i="1"/>
  <c r="K27" i="21"/>
  <c r="K27" i="1"/>
  <c r="O27" i="21"/>
  <c r="O27" i="1"/>
  <c r="D27" i="1"/>
  <c r="H27" i="21"/>
  <c r="H27" i="1"/>
  <c r="L27" i="21"/>
  <c r="L27" i="1"/>
  <c r="P27" i="21"/>
  <c r="P27" i="1"/>
  <c r="T27" i="21"/>
  <c r="T27" i="1"/>
  <c r="X27" i="21"/>
  <c r="X27" i="1"/>
  <c r="Y5" i="1"/>
  <c r="Q5" i="1"/>
  <c r="W5" i="1"/>
  <c r="R22" i="1"/>
  <c r="S5" i="1"/>
  <c r="AA5" i="6"/>
  <c r="B27" i="21"/>
  <c r="V27" i="21"/>
  <c r="Z22" i="16"/>
  <c r="W3" i="21"/>
  <c r="Z22" i="9"/>
  <c r="G5" i="1"/>
  <c r="AA19" i="1"/>
  <c r="Z17" i="1"/>
  <c r="Z18" i="1"/>
  <c r="AA5" i="12"/>
  <c r="AA22" i="9"/>
  <c r="AA22" i="8"/>
  <c r="AA35" i="8"/>
  <c r="Z35" i="4"/>
  <c r="Z19" i="1"/>
  <c r="Z14" i="12"/>
  <c r="E19" i="21"/>
  <c r="E22" i="21" s="1"/>
  <c r="K3" i="21"/>
  <c r="K5" i="21" s="1"/>
  <c r="J10" i="21"/>
  <c r="J14" i="21" s="1"/>
  <c r="S3" i="21"/>
  <c r="S5" i="21" s="1"/>
  <c r="I35" i="21"/>
  <c r="C5" i="21"/>
  <c r="B14" i="1"/>
  <c r="B10" i="21"/>
  <c r="B14" i="21" s="1"/>
  <c r="U35" i="21"/>
  <c r="AA22" i="12"/>
  <c r="AA35" i="12"/>
  <c r="R10" i="21"/>
  <c r="R14" i="21" s="1"/>
  <c r="M3" i="21"/>
  <c r="M5" i="21" s="1"/>
  <c r="V10" i="21"/>
  <c r="V14" i="21" s="1"/>
  <c r="B18" i="21"/>
  <c r="Z18" i="21" s="1"/>
  <c r="B19" i="21"/>
  <c r="Z19" i="21" s="1"/>
  <c r="AA5" i="14"/>
  <c r="AA5" i="10"/>
  <c r="AA22" i="6"/>
  <c r="AA35" i="6"/>
  <c r="AA35" i="4"/>
  <c r="AA22" i="2"/>
  <c r="G22" i="1"/>
  <c r="K22" i="1"/>
  <c r="O22" i="1"/>
  <c r="AA5" i="11"/>
  <c r="Z14" i="6"/>
  <c r="U5" i="21"/>
  <c r="AA21" i="21"/>
  <c r="U5" i="1"/>
  <c r="AA25" i="1"/>
  <c r="AA5" i="15"/>
  <c r="K17" i="21"/>
  <c r="K22" i="21" s="1"/>
  <c r="R27" i="21"/>
  <c r="AA12" i="1"/>
  <c r="M35" i="1"/>
  <c r="E3" i="21"/>
  <c r="E5" i="21" s="1"/>
  <c r="G17" i="21"/>
  <c r="G22" i="21" s="1"/>
  <c r="F27" i="21"/>
  <c r="Q35" i="21"/>
  <c r="Z32" i="1"/>
  <c r="Z33" i="1"/>
  <c r="AA5" i="3"/>
  <c r="N35" i="1"/>
  <c r="AA14" i="15"/>
  <c r="AA22" i="15"/>
  <c r="AA14" i="14"/>
  <c r="AA22" i="14"/>
  <c r="AA35" i="13"/>
  <c r="Z22" i="18"/>
  <c r="Z35" i="18"/>
  <c r="Z35" i="11"/>
  <c r="AA14" i="7"/>
  <c r="AA35" i="7"/>
  <c r="Z14" i="5"/>
  <c r="Z22" i="5"/>
  <c r="Z22" i="2"/>
  <c r="Z35" i="3"/>
  <c r="AA5" i="16"/>
  <c r="AA14" i="16"/>
  <c r="AA35" i="16"/>
  <c r="Z14" i="15"/>
  <c r="Z14" i="13"/>
  <c r="AA22" i="18"/>
  <c r="AA35" i="18"/>
  <c r="AA14" i="11"/>
  <c r="AA35" i="11"/>
  <c r="AA14" i="9"/>
  <c r="Z22" i="8"/>
  <c r="Z14" i="7"/>
  <c r="Z22" i="7"/>
  <c r="AA22" i="5"/>
  <c r="AA35" i="3"/>
  <c r="G14" i="21"/>
  <c r="W14" i="21"/>
  <c r="F22" i="1"/>
  <c r="AA32" i="1"/>
  <c r="C32" i="21"/>
  <c r="K35" i="1"/>
  <c r="K32" i="21"/>
  <c r="K35" i="21" s="1"/>
  <c r="C35" i="1"/>
  <c r="G35" i="1"/>
  <c r="AA35" i="15"/>
  <c r="C14" i="21"/>
  <c r="Z22" i="15"/>
  <c r="B17" i="21"/>
  <c r="R17" i="21"/>
  <c r="R22" i="21" s="1"/>
  <c r="M14" i="21"/>
  <c r="F14" i="21"/>
  <c r="K14" i="21"/>
  <c r="J27" i="21"/>
  <c r="AA34" i="21"/>
  <c r="Z3" i="21"/>
  <c r="M22" i="1"/>
  <c r="F35" i="1"/>
  <c r="J35" i="1"/>
  <c r="R35" i="1"/>
  <c r="V35" i="1"/>
  <c r="AA33" i="1"/>
  <c r="J22" i="1"/>
  <c r="V22" i="1"/>
  <c r="O35" i="1"/>
  <c r="E35" i="21"/>
  <c r="N27" i="21"/>
  <c r="E14" i="21"/>
  <c r="Q14" i="21"/>
  <c r="G5" i="21"/>
  <c r="O5" i="1"/>
  <c r="C14" i="1"/>
  <c r="G14" i="1"/>
  <c r="K14" i="1"/>
  <c r="O14" i="1"/>
  <c r="S14" i="1"/>
  <c r="AA12" i="21"/>
  <c r="O14" i="21"/>
  <c r="AA21" i="1"/>
  <c r="Y35" i="1"/>
  <c r="Z14" i="16"/>
  <c r="Z14" i="14"/>
  <c r="Z22" i="14"/>
  <c r="Z22" i="13"/>
  <c r="Z35" i="13"/>
  <c r="Z22" i="12"/>
  <c r="Z35" i="12"/>
  <c r="AA5" i="18"/>
  <c r="AA14" i="18"/>
  <c r="Z12" i="1"/>
  <c r="AA18" i="1"/>
  <c r="C22" i="1"/>
  <c r="N22" i="1"/>
  <c r="AA34" i="1"/>
  <c r="AA22" i="16"/>
  <c r="AA22" i="13"/>
  <c r="AA14" i="12"/>
  <c r="Z14" i="18"/>
  <c r="AA22" i="7"/>
  <c r="AA22" i="11"/>
  <c r="AA22" i="10"/>
  <c r="AA35" i="9"/>
  <c r="AA5" i="8"/>
  <c r="AA14" i="8"/>
  <c r="AA5" i="7"/>
  <c r="Z22" i="6"/>
  <c r="AA14" i="5"/>
  <c r="Z35" i="5"/>
  <c r="AA5" i="4"/>
  <c r="AA14" i="4"/>
  <c r="AA22" i="4"/>
  <c r="Z14" i="2"/>
  <c r="AA35" i="2"/>
  <c r="AA14" i="3"/>
  <c r="AA22" i="3"/>
  <c r="Z22" i="11"/>
  <c r="Z22" i="10"/>
  <c r="Z14" i="9"/>
  <c r="Z35" i="9"/>
  <c r="Z14" i="8"/>
  <c r="AA14" i="6"/>
  <c r="AA5" i="5"/>
  <c r="AA35" i="5"/>
  <c r="Z14" i="4"/>
  <c r="Z22" i="4"/>
  <c r="AA14" i="2"/>
  <c r="Z35" i="2"/>
  <c r="Z14" i="3"/>
  <c r="Z22" i="3"/>
  <c r="Q22" i="21"/>
  <c r="Y22" i="21"/>
  <c r="B35" i="21"/>
  <c r="F35" i="21"/>
  <c r="J35" i="21"/>
  <c r="R35" i="21"/>
  <c r="V35" i="21"/>
  <c r="F22" i="21"/>
  <c r="J22" i="21"/>
  <c r="V22" i="21"/>
  <c r="N14" i="21"/>
  <c r="S14" i="21"/>
  <c r="M22" i="21"/>
  <c r="D22" i="21"/>
  <c r="H22" i="21"/>
  <c r="L22" i="21"/>
  <c r="P22" i="21"/>
  <c r="T22" i="21"/>
  <c r="AA20" i="21"/>
  <c r="Z21" i="21"/>
  <c r="Z34" i="21"/>
  <c r="Z14" i="20"/>
  <c r="Z29" i="20" s="1"/>
  <c r="E14" i="1"/>
  <c r="M14" i="1"/>
  <c r="Z32" i="21"/>
  <c r="AA14" i="20"/>
  <c r="AA29" i="20" s="1"/>
  <c r="AA39" i="20" s="1"/>
  <c r="D14" i="1"/>
  <c r="L14" i="1"/>
  <c r="P14" i="1"/>
  <c r="F14" i="1"/>
  <c r="N14" i="1"/>
  <c r="W14" i="1"/>
  <c r="Z20" i="1"/>
  <c r="I22" i="1"/>
  <c r="S22" i="1"/>
  <c r="Z26" i="1"/>
  <c r="I35" i="1"/>
  <c r="S35" i="1"/>
  <c r="D14" i="21"/>
  <c r="L14" i="21"/>
  <c r="P14" i="21"/>
  <c r="T14" i="21"/>
  <c r="X14" i="21"/>
  <c r="Z12" i="21"/>
  <c r="W22" i="21"/>
  <c r="AA18" i="21"/>
  <c r="G35" i="21"/>
  <c r="S35" i="21"/>
  <c r="W35" i="21"/>
  <c r="Z33" i="21"/>
  <c r="M35" i="21"/>
  <c r="Z3" i="1"/>
  <c r="AA7" i="1"/>
  <c r="U14" i="1"/>
  <c r="Y14" i="1"/>
  <c r="Q14" i="1"/>
  <c r="E22" i="1"/>
  <c r="Q22" i="1"/>
  <c r="U22" i="1"/>
  <c r="U17" i="21"/>
  <c r="AA20" i="1"/>
  <c r="B22" i="1"/>
  <c r="W22" i="1"/>
  <c r="AA26" i="1"/>
  <c r="D35" i="1"/>
  <c r="H35" i="1"/>
  <c r="L35" i="1"/>
  <c r="P35" i="1"/>
  <c r="T35" i="1"/>
  <c r="X35" i="1"/>
  <c r="B35" i="1"/>
  <c r="W35" i="1"/>
  <c r="Z35" i="16"/>
  <c r="I3" i="21"/>
  <c r="I5" i="21" s="1"/>
  <c r="Q3" i="21"/>
  <c r="Q5" i="21" s="1"/>
  <c r="Y3" i="21"/>
  <c r="Y5" i="21" s="1"/>
  <c r="O4" i="21"/>
  <c r="U10" i="21"/>
  <c r="U14" i="21" s="1"/>
  <c r="Y10" i="21"/>
  <c r="Y14" i="21" s="1"/>
  <c r="O22" i="21"/>
  <c r="S22" i="21"/>
  <c r="X22" i="21"/>
  <c r="C19" i="21"/>
  <c r="N20" i="21"/>
  <c r="N22" i="21" s="1"/>
  <c r="C27" i="21"/>
  <c r="G27" i="21"/>
  <c r="S27" i="21"/>
  <c r="W27" i="21"/>
  <c r="D35" i="21"/>
  <c r="H35" i="21"/>
  <c r="L35" i="21"/>
  <c r="P35" i="21"/>
  <c r="T35" i="21"/>
  <c r="X35" i="21"/>
  <c r="C33" i="21"/>
  <c r="O33" i="21"/>
  <c r="O35" i="21" s="1"/>
  <c r="N35" i="21"/>
  <c r="Z10" i="1"/>
  <c r="AA17" i="1"/>
  <c r="Y22" i="1"/>
  <c r="E35" i="1"/>
  <c r="Q35" i="1"/>
  <c r="U35" i="1"/>
  <c r="Z35" i="14"/>
  <c r="AA14" i="13"/>
  <c r="AA10" i="1"/>
  <c r="T14" i="1"/>
  <c r="X14" i="1"/>
  <c r="D22" i="1"/>
  <c r="H22" i="1"/>
  <c r="L22" i="1"/>
  <c r="P22" i="1"/>
  <c r="T22" i="1"/>
  <c r="X22" i="1"/>
  <c r="Z21" i="1"/>
  <c r="Z34" i="1"/>
  <c r="Z35" i="15"/>
  <c r="AA35" i="14"/>
  <c r="AA5" i="13"/>
  <c r="Z14" i="11"/>
  <c r="Z14" i="10"/>
  <c r="Z35" i="10"/>
  <c r="Z25" i="1"/>
  <c r="AA14" i="10"/>
  <c r="AA35" i="10"/>
  <c r="AA5" i="9"/>
  <c r="Z35" i="8"/>
  <c r="Z35" i="7"/>
  <c r="Z35" i="6"/>
  <c r="Z27" i="3"/>
  <c r="AA5" i="2"/>
  <c r="AA29" i="10" l="1"/>
  <c r="AA39" i="10" s="1"/>
  <c r="K29" i="1"/>
  <c r="K39" i="1" s="1"/>
  <c r="AA5" i="1"/>
  <c r="Z27" i="1"/>
  <c r="W5" i="21"/>
  <c r="AA3" i="21"/>
  <c r="AA29" i="5"/>
  <c r="AA39" i="5" s="1"/>
  <c r="M29" i="1"/>
  <c r="M39" i="1" s="1"/>
  <c r="AA29" i="14"/>
  <c r="AA39" i="14" s="1"/>
  <c r="AA29" i="2"/>
  <c r="AA39" i="2" s="1"/>
  <c r="AA29" i="3"/>
  <c r="AA39" i="3" s="1"/>
  <c r="AA29" i="4"/>
  <c r="AA39" i="4" s="1"/>
  <c r="AA29" i="12"/>
  <c r="AA39" i="12" s="1"/>
  <c r="AA29" i="7"/>
  <c r="AA39" i="7" s="1"/>
  <c r="G29" i="1"/>
  <c r="G39" i="1" s="1"/>
  <c r="AA7" i="21"/>
  <c r="O29" i="21"/>
  <c r="O39" i="21" s="1"/>
  <c r="G29" i="21"/>
  <c r="G39" i="21" s="1"/>
  <c r="D27" i="21"/>
  <c r="E27" i="21"/>
  <c r="E29" i="21" s="1"/>
  <c r="E39" i="21" s="1"/>
  <c r="C29" i="1"/>
  <c r="C39" i="1" s="1"/>
  <c r="AA29" i="15"/>
  <c r="AA39" i="15" s="1"/>
  <c r="E29" i="1"/>
  <c r="E39" i="1" s="1"/>
  <c r="S29" i="1"/>
  <c r="S39" i="1" s="1"/>
  <c r="AA29" i="8"/>
  <c r="AA39" i="8" s="1"/>
  <c r="AA29" i="18"/>
  <c r="AA39" i="18" s="1"/>
  <c r="AA29" i="13"/>
  <c r="AA39" i="13" s="1"/>
  <c r="W29" i="1"/>
  <c r="W39" i="1" s="1"/>
  <c r="AA29" i="9"/>
  <c r="AA39" i="9" s="1"/>
  <c r="AA29" i="16"/>
  <c r="AA39" i="16" s="1"/>
  <c r="U29" i="1"/>
  <c r="U39" i="1" s="1"/>
  <c r="AA29" i="6"/>
  <c r="AA39" i="6" s="1"/>
  <c r="W29" i="21"/>
  <c r="W39" i="21" s="1"/>
  <c r="M29" i="21"/>
  <c r="M39" i="21" s="1"/>
  <c r="K29" i="21"/>
  <c r="K39" i="21" s="1"/>
  <c r="I29" i="1"/>
  <c r="I39" i="1" s="1"/>
  <c r="O29" i="1"/>
  <c r="O39" i="1" s="1"/>
  <c r="Y27" i="21"/>
  <c r="Y29" i="21" s="1"/>
  <c r="Y39" i="21" s="1"/>
  <c r="Q27" i="21"/>
  <c r="Q29" i="21" s="1"/>
  <c r="Q39" i="21" s="1"/>
  <c r="Y29" i="1"/>
  <c r="Y39" i="1" s="1"/>
  <c r="S29" i="21"/>
  <c r="S39" i="21" s="1"/>
  <c r="Q29" i="1"/>
  <c r="Q39" i="1" s="1"/>
  <c r="I29" i="21"/>
  <c r="I39" i="21" s="1"/>
  <c r="AA27" i="1"/>
  <c r="AA29" i="11"/>
  <c r="AA39" i="11" s="1"/>
  <c r="O5" i="21"/>
  <c r="AA19" i="21"/>
  <c r="B22" i="21"/>
  <c r="Z10" i="21"/>
  <c r="Z14" i="21" s="1"/>
  <c r="AA32" i="21"/>
  <c r="AA35" i="1"/>
  <c r="Z35" i="21"/>
  <c r="Z14" i="1"/>
  <c r="AA33" i="21"/>
  <c r="Z35" i="1"/>
  <c r="Z22" i="1"/>
  <c r="Z17" i="21"/>
  <c r="Z20" i="21"/>
  <c r="C35" i="21"/>
  <c r="U22" i="21"/>
  <c r="U29" i="21" s="1"/>
  <c r="U39" i="21" s="1"/>
  <c r="AA17" i="21"/>
  <c r="C22" i="21"/>
  <c r="C29" i="21" s="1"/>
  <c r="AA10" i="21"/>
  <c r="AA14" i="1"/>
  <c r="AA22" i="1"/>
  <c r="AA4" i="21"/>
  <c r="C39" i="21" l="1"/>
  <c r="AA27" i="21"/>
  <c r="Z27" i="21"/>
  <c r="AA29" i="1"/>
  <c r="AA39" i="1" s="1"/>
  <c r="AA5" i="21"/>
  <c r="AA14" i="21"/>
  <c r="Z22" i="21"/>
  <c r="AA22" i="21"/>
  <c r="AA35" i="21"/>
  <c r="AA29" i="21" l="1"/>
  <c r="AA39" i="21" s="1"/>
</calcChain>
</file>

<file path=xl/sharedStrings.xml><?xml version="1.0" encoding="utf-8"?>
<sst xmlns="http://schemas.openxmlformats.org/spreadsheetml/2006/main" count="1345" uniqueCount="100">
  <si>
    <t>July</t>
  </si>
  <si>
    <t>August</t>
  </si>
  <si>
    <t>September</t>
  </si>
  <si>
    <t>October</t>
  </si>
  <si>
    <t>November</t>
  </si>
  <si>
    <t>December</t>
  </si>
  <si>
    <t>January</t>
  </si>
  <si>
    <t>February</t>
  </si>
  <si>
    <t>March</t>
  </si>
  <si>
    <t>April</t>
  </si>
  <si>
    <t>May</t>
  </si>
  <si>
    <t>June</t>
  </si>
  <si>
    <t>YTD Total</t>
  </si>
  <si>
    <t>#</t>
  </si>
  <si>
    <t>$</t>
  </si>
  <si>
    <t>Total Fees Paid</t>
  </si>
  <si>
    <t xml:space="preserve">December </t>
  </si>
  <si>
    <t>YTD</t>
  </si>
  <si>
    <t>Totals</t>
  </si>
  <si>
    <t>Total Calculated Savings Reported by CTM</t>
  </si>
  <si>
    <t>Total Air Contract Savings</t>
  </si>
  <si>
    <t>Total Managed Travel Savings</t>
  </si>
  <si>
    <t xml:space="preserve">    E-Certificate or Voucher Used</t>
  </si>
  <si>
    <t xml:space="preserve">    Name Change for Ticket on File</t>
  </si>
  <si>
    <t>Air Contracts</t>
  </si>
  <si>
    <t>Managed Travel Contract</t>
  </si>
  <si>
    <t xml:space="preserve">    Alaska Airlines Contract</t>
  </si>
  <si>
    <t>Other Vendor Contracts</t>
  </si>
  <si>
    <t>Lost Savings Opportunity</t>
  </si>
  <si>
    <t>Air Contract Savings</t>
  </si>
  <si>
    <t>Managed Travel Contract Savings</t>
  </si>
  <si>
    <t>Rural Carrier Agreement</t>
  </si>
  <si>
    <t>Name Change for Ticket on File</t>
  </si>
  <si>
    <t>Hotel Contract</t>
  </si>
  <si>
    <t>Car Rental Contract</t>
  </si>
  <si>
    <t>First Class/Business Class or Upgrade Fare</t>
  </si>
  <si>
    <t>Statewide Expenditures</t>
  </si>
  <si>
    <t>Medicaid Expenditures</t>
  </si>
  <si>
    <t xml:space="preserve">    State Fee</t>
  </si>
  <si>
    <t>• Group fares are compared to the same fare class on the same flights without the discount at the time of purchase.</t>
  </si>
  <si>
    <t>• Unused ticket savings is the difference between the unused value of the old ticket compared to the new ticket price.  The value was saved on file and exchanged for the same traveler.</t>
  </si>
  <si>
    <t>• Name change savings is the difference between the unused value of an old ticket compared to a new ticket.  The value was saved on file and exchanged for a different traveler.</t>
  </si>
  <si>
    <t>Other Vendor Contract Savings</t>
  </si>
  <si>
    <t>• Waivers are reported when CTM has negotiated a waiver with the carrier to either waive penalty fees (air or hotel) or refund a non-refundable value.</t>
  </si>
  <si>
    <t>• Hotel contract rate is compared to the same room type without the discount applied at the time the reservation is made.  Hotel contract vendors include those listed as Preferred, NASPO ValuePoint, or ABC.  Changes made outside of E-Travel will not be reflected in the data.  Hotel savings is booked data, not consumed data.</t>
  </si>
  <si>
    <t>• Car contract rate is compared to the same car type without the discount applied at the time the reservation is made.  Car contract vendors include Budget for in-state and NASPO ValuePoint for nationwide.  Changes made outside of E-Travel is not reflected in the data.  Car savings is booked data not consumed data.</t>
  </si>
  <si>
    <t xml:space="preserve">    Expired Tickets</t>
  </si>
  <si>
    <t xml:space="preserve">    First Class/Upgrade</t>
  </si>
  <si>
    <t>Group Fare</t>
  </si>
  <si>
    <t xml:space="preserve">    Group Fare</t>
  </si>
  <si>
    <t xml:space="preserve">    Hotel (Preferred, NASPO ValuePoint, ABC Global)</t>
  </si>
  <si>
    <t xml:space="preserve">    Rental Car (In-State Budget or NASPO ValuePoint)</t>
  </si>
  <si>
    <t>E-Certificate or Voucher</t>
  </si>
  <si>
    <t xml:space="preserve">    Unused Ticket on File</t>
  </si>
  <si>
    <t>Unused a Ticket on File</t>
  </si>
  <si>
    <t xml:space="preserve">    Waiver Favors</t>
  </si>
  <si>
    <t>Waivers Favors</t>
  </si>
  <si>
    <t>Expired Tickets</t>
  </si>
  <si>
    <t xml:space="preserve">Air Contract </t>
  </si>
  <si>
    <t>Total Lost Savings Opportunity</t>
  </si>
  <si>
    <t>• E-Certificate savings is the difference of the voucher compared to the ticket price without the voucher.  Vouchers are accrued when exchanging a higher price ticket for a lower price ticket, the residual value is saved for future use.  Vouchers are also issued by carriers for irregular operations.  Vouchers can be managed by CTM in the used ticket database and are typically transferable.</t>
  </si>
  <si>
    <t>Penalty Fare Declined</t>
  </si>
  <si>
    <t xml:space="preserve">    Penalty Fare Declined</t>
  </si>
  <si>
    <t>E-Travel Office Operational Costs</t>
  </si>
  <si>
    <t>Net Calculated Benefit or (Cost) for using E-Travel Contracts</t>
  </si>
  <si>
    <t>Department Expenditures</t>
  </si>
  <si>
    <t>Executive Branch Expenditures</t>
  </si>
  <si>
    <t xml:space="preserve">    Air Spend</t>
  </si>
  <si>
    <t xml:space="preserve">Total Other Vendor Savings </t>
  </si>
  <si>
    <t xml:space="preserve">• The operational costs are divided by 12 months and split between Executive Branch and Medicaid Branch. </t>
  </si>
  <si>
    <t xml:space="preserve">    Rural Carriers </t>
  </si>
  <si>
    <t>• Rural air fares are calculated using the Federal Mail Rate, coordinates of the city pairs, and the type of air craft.  All rural contract fares are refundable and compared to the lowest refundable fare offered by the carrier at the time of purchase.  Savings are only reported if the carrier is listed as a preferred and the refundable contract was purchased.</t>
  </si>
  <si>
    <t xml:space="preserve">    Rural Carriers</t>
  </si>
  <si>
    <t xml:space="preserve">Lost Savings Opportunity </t>
  </si>
  <si>
    <t>• The purchased itinerary was offered at a lower fare, but declined due to the carriers penalty or restrictions. (AAM 60.050 /Alaska Statute 39.20.140(b))</t>
  </si>
  <si>
    <t>• The purchased itinerary was offered at a lower fare, but declined for first or business class seats or an upgradeable fare class. (AAM 60.050 /Alaska Statute 39.20.140(b))</t>
  </si>
  <si>
    <t xml:space="preserve">    Other Air Contracts (DL, UA, AA)</t>
  </si>
  <si>
    <t xml:space="preserve"> Corporate Travel Management Fee</t>
  </si>
  <si>
    <t>Department of Transportation &amp; Public Facilities - FY21</t>
  </si>
  <si>
    <t>Department of Corrections - FY21</t>
  </si>
  <si>
    <t>Department of Environmental Conservation - FY21</t>
  </si>
  <si>
    <t>Department of Public Safety - FY21</t>
  </si>
  <si>
    <t>Department of Fish and Game - FY21</t>
  </si>
  <si>
    <t>Department of Natural Resources - FY21</t>
  </si>
  <si>
    <t>Department of Military &amp; Veterans Affairs - FY21</t>
  </si>
  <si>
    <t>Department of Commerce, Community &amp; Economic Dvl - FY21</t>
  </si>
  <si>
    <t>Department of Labor &amp; Workforce Development - FY21</t>
  </si>
  <si>
    <t>Department Health and Social Services - FY21</t>
  </si>
  <si>
    <t>Department of Education - ACPE - FY21</t>
  </si>
  <si>
    <t>Department of Education &amp; Early Development - FY21</t>
  </si>
  <si>
    <t>Department of Revenue - FY21</t>
  </si>
  <si>
    <t>Department of Law - FY21</t>
  </si>
  <si>
    <t>Department of Administration - FY21</t>
  </si>
  <si>
    <t>Office of the Governor - FY21</t>
  </si>
  <si>
    <t>Calculated Savings: Executive Branch FY21</t>
  </si>
  <si>
    <t>Calculated Savings: Medicaid  FY21</t>
  </si>
  <si>
    <t>Calculated Savings: Statewide Total FY21</t>
  </si>
  <si>
    <t xml:space="preserve">• All expired tickets of any value are reported including partials and non-transferable tickets.  Ravn tickets are no longer included in Expired values due to bankruptcy. </t>
  </si>
  <si>
    <t xml:space="preserve">    Ravn Alaska Contract</t>
  </si>
  <si>
    <t>• Both the Alaska and RAVN contract fare is compared to the same fare class on the same flight without the discount at the time of purchase.
• Other Air contract fare is compared to the same fare class on the same flight without the discount at the time of purchase.  The discount savings under other carrier are through  CTM negotiated airline agreements.  Example: Delta Air, United Air, and American 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</si>
</sst>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s>
  <fonts count="35" x14ac:knownFonts="1">
    <font>
      <sz val="10"/>
      <name val="Arial"/>
    </font>
    <font>
      <sz val="10"/>
      <name val="Arial"/>
      <family val="2"/>
    </font>
    <font>
      <b/>
      <i/>
      <sz val="10"/>
      <name val="Arial"/>
      <family val="2"/>
    </font>
    <font>
      <sz val="8"/>
      <name val="Arial"/>
      <family val="2"/>
    </font>
    <font>
      <b/>
      <sz val="10"/>
      <name val="Arial"/>
      <family val="2"/>
    </font>
    <font>
      <sz val="10"/>
      <color rgb="FFFF0000"/>
      <name val="Arial"/>
      <family val="2"/>
    </font>
    <font>
      <sz val="10"/>
      <name val="Arial"/>
      <family val="2"/>
    </font>
    <font>
      <b/>
      <sz val="10"/>
      <color theme="1"/>
      <name val="Arial"/>
      <family val="2"/>
    </font>
    <font>
      <sz val="10"/>
      <name val="Arial"/>
      <family val="2"/>
    </font>
    <font>
      <sz val="10"/>
      <color theme="1"/>
      <name val="Arial"/>
      <family val="2"/>
    </font>
    <font>
      <b/>
      <u/>
      <sz val="12"/>
      <name val="Arial"/>
      <family val="2"/>
    </font>
    <font>
      <sz val="12"/>
      <name val="Arial"/>
      <family val="2"/>
    </font>
    <font>
      <b/>
      <sz val="11"/>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sz val="9"/>
      <name val="Arial"/>
      <family val="2"/>
    </font>
    <font>
      <sz val="10"/>
      <color rgb="FFFF0000"/>
      <name val="Arial"/>
      <family val="2"/>
    </font>
    <font>
      <b/>
      <i/>
      <sz val="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43" fontId="6" fillId="0" borderId="0" applyFont="0" applyFill="0" applyBorder="0" applyAlignment="0" applyProtection="0"/>
    <xf numFmtId="44" fontId="8" fillId="0" borderId="0" applyFont="0" applyFill="0" applyBorder="0" applyAlignment="0" applyProtection="0"/>
  </cellStyleXfs>
  <cellXfs count="650">
    <xf numFmtId="0" fontId="0" fillId="0" borderId="0" xfId="0"/>
    <xf numFmtId="3" fontId="0" fillId="0" borderId="0" xfId="0" applyNumberFormat="1"/>
    <xf numFmtId="3" fontId="0" fillId="0" borderId="1" xfId="0" applyNumberFormat="1" applyBorder="1"/>
    <xf numFmtId="0" fontId="1" fillId="0" borderId="0" xfId="0" applyFont="1"/>
    <xf numFmtId="0" fontId="4" fillId="0" borderId="0" xfId="0" applyFont="1"/>
    <xf numFmtId="3" fontId="4" fillId="0" borderId="0" xfId="0" applyNumberFormat="1" applyFont="1"/>
    <xf numFmtId="3" fontId="0" fillId="2" borderId="0" xfId="0" applyNumberFormat="1" applyFill="1"/>
    <xf numFmtId="3" fontId="0" fillId="2" borderId="1" xfId="0" applyNumberFormat="1" applyFill="1" applyBorder="1"/>
    <xf numFmtId="3" fontId="4" fillId="2" borderId="0" xfId="0" applyNumberFormat="1" applyFont="1" applyFill="1"/>
    <xf numFmtId="6" fontId="4" fillId="2" borderId="0" xfId="0" applyNumberFormat="1" applyFont="1" applyFill="1"/>
    <xf numFmtId="6" fontId="4" fillId="0" borderId="0" xfId="0" applyNumberFormat="1" applyFont="1"/>
    <xf numFmtId="6" fontId="0" fillId="0" borderId="0" xfId="0" applyNumberFormat="1"/>
    <xf numFmtId="38" fontId="0" fillId="2" borderId="0" xfId="0" applyNumberFormat="1" applyFill="1"/>
    <xf numFmtId="3" fontId="0" fillId="3" borderId="0" xfId="0" applyNumberFormat="1" applyFill="1"/>
    <xf numFmtId="3" fontId="0" fillId="3" borderId="1" xfId="0" applyNumberFormat="1" applyFill="1" applyBorder="1"/>
    <xf numFmtId="38" fontId="0" fillId="3" borderId="0" xfId="0" applyNumberFormat="1" applyFill="1"/>
    <xf numFmtId="3" fontId="1" fillId="3" borderId="0" xfId="0" applyNumberFormat="1" applyFont="1" applyFill="1"/>
    <xf numFmtId="3" fontId="0" fillId="2" borderId="0" xfId="0" applyNumberFormat="1" applyFill="1" applyAlignment="1">
      <alignment horizontal="center"/>
    </xf>
    <xf numFmtId="8" fontId="0" fillId="0" borderId="0" xfId="0" applyNumberFormat="1"/>
    <xf numFmtId="0" fontId="1" fillId="0" borderId="0" xfId="0" applyFont="1" applyAlignment="1">
      <alignment horizontal="left" indent="1"/>
    </xf>
    <xf numFmtId="0" fontId="4" fillId="0" borderId="0" xfId="0" applyFont="1" applyAlignment="1">
      <alignment horizontal="left" vertical="top"/>
    </xf>
    <xf numFmtId="0" fontId="4" fillId="0" borderId="0" xfId="0" applyFont="1" applyAlignment="1">
      <alignment vertical="top" wrapText="1"/>
    </xf>
    <xf numFmtId="6" fontId="4" fillId="2" borderId="2" xfId="0" applyNumberFormat="1" applyFont="1" applyFill="1" applyBorder="1"/>
    <xf numFmtId="3" fontId="1" fillId="0" borderId="0" xfId="0" applyNumberFormat="1" applyFont="1"/>
    <xf numFmtId="38" fontId="1" fillId="0" borderId="0" xfId="0" applyNumberFormat="1" applyFont="1"/>
    <xf numFmtId="3" fontId="1" fillId="3" borderId="1" xfId="0" applyNumberFormat="1" applyFont="1" applyFill="1" applyBorder="1"/>
    <xf numFmtId="6" fontId="4" fillId="3" borderId="0" xfId="0" applyNumberFormat="1" applyFont="1" applyFill="1"/>
    <xf numFmtId="3" fontId="1" fillId="0" borderId="1" xfId="0" applyNumberFormat="1" applyFont="1" applyBorder="1"/>
    <xf numFmtId="38" fontId="0" fillId="0" borderId="0" xfId="0" applyNumberFormat="1"/>
    <xf numFmtId="3" fontId="5" fillId="0" borderId="0" xfId="0" applyNumberFormat="1" applyFont="1"/>
    <xf numFmtId="3" fontId="4" fillId="3" borderId="0" xfId="0" applyNumberFormat="1" applyFont="1" applyFill="1"/>
    <xf numFmtId="6" fontId="7" fillId="3" borderId="0" xfId="0" applyNumberFormat="1" applyFont="1" applyFill="1"/>
    <xf numFmtId="6" fontId="4" fillId="3" borderId="2" xfId="0" applyNumberFormat="1" applyFont="1" applyFill="1" applyBorder="1"/>
    <xf numFmtId="6" fontId="4" fillId="0" borderId="2" xfId="0" applyNumberFormat="1" applyFont="1" applyBorder="1"/>
    <xf numFmtId="3" fontId="1" fillId="0" borderId="2" xfId="0" applyNumberFormat="1" applyFont="1" applyBorder="1"/>
    <xf numFmtId="3" fontId="1" fillId="3" borderId="2" xfId="0" applyNumberFormat="1" applyFont="1" applyFill="1" applyBorder="1"/>
    <xf numFmtId="3" fontId="1" fillId="3" borderId="0" xfId="0" applyNumberFormat="1" applyFont="1" applyFill="1" applyAlignment="1">
      <alignment horizontal="center"/>
    </xf>
    <xf numFmtId="3" fontId="1" fillId="3" borderId="0" xfId="0" applyNumberFormat="1" applyFont="1" applyFill="1" applyAlignment="1">
      <alignment horizontal="right"/>
    </xf>
    <xf numFmtId="3" fontId="1" fillId="2" borderId="0" xfId="2" applyNumberFormat="1" applyFont="1" applyFill="1" applyAlignment="1">
      <alignment horizontal="right"/>
    </xf>
    <xf numFmtId="0" fontId="4" fillId="0" borderId="0" xfId="0" applyFont="1" applyAlignment="1">
      <alignment horizontal="left"/>
    </xf>
    <xf numFmtId="3" fontId="1" fillId="2" borderId="0" xfId="0" applyNumberFormat="1" applyFont="1" applyFill="1" applyAlignment="1">
      <alignment horizontal="right"/>
    </xf>
    <xf numFmtId="3" fontId="1" fillId="0" borderId="0" xfId="0" applyNumberFormat="1" applyFont="1" applyAlignment="1">
      <alignment horizontal="center"/>
    </xf>
    <xf numFmtId="3" fontId="1" fillId="3" borderId="2" xfId="0" applyNumberFormat="1" applyFont="1" applyFill="1" applyBorder="1" applyAlignment="1">
      <alignment horizontal="right"/>
    </xf>
    <xf numFmtId="3" fontId="1" fillId="2" borderId="0" xfId="0" applyNumberFormat="1" applyFont="1" applyFill="1"/>
    <xf numFmtId="8" fontId="4" fillId="0" borderId="0" xfId="0" applyNumberFormat="1" applyFont="1"/>
    <xf numFmtId="0" fontId="4" fillId="0" borderId="0" xfId="0" applyFont="1" applyAlignment="1">
      <alignment horizontal="right"/>
    </xf>
    <xf numFmtId="166" fontId="4" fillId="3" borderId="0" xfId="0" applyNumberFormat="1" applyFont="1" applyFill="1"/>
    <xf numFmtId="3" fontId="1" fillId="0" borderId="0" xfId="0" applyNumberFormat="1" applyFont="1" applyAlignment="1">
      <alignment horizontal="right"/>
    </xf>
    <xf numFmtId="3" fontId="1" fillId="0" borderId="0" xfId="2" applyNumberFormat="1" applyFont="1" applyAlignment="1">
      <alignment horizontal="right"/>
    </xf>
    <xf numFmtId="166" fontId="4" fillId="3" borderId="0" xfId="0" applyNumberFormat="1" applyFont="1" applyFill="1" applyAlignment="1">
      <alignment horizontal="right"/>
    </xf>
    <xf numFmtId="166" fontId="4" fillId="0" borderId="0" xfId="0" applyNumberFormat="1" applyFont="1" applyAlignment="1">
      <alignment horizontal="right"/>
    </xf>
    <xf numFmtId="166" fontId="4" fillId="2" borderId="0" xfId="0" applyNumberFormat="1" applyFont="1" applyFill="1" applyAlignment="1">
      <alignment horizontal="right"/>
    </xf>
    <xf numFmtId="3" fontId="1" fillId="0" borderId="0" xfId="2" applyNumberFormat="1" applyFont="1"/>
    <xf numFmtId="3" fontId="1" fillId="3" borderId="0" xfId="2" applyNumberFormat="1" applyFont="1" applyFill="1" applyAlignment="1">
      <alignment horizontal="right"/>
    </xf>
    <xf numFmtId="3" fontId="1" fillId="3" borderId="1" xfId="2" applyNumberFormat="1" applyFont="1" applyFill="1" applyBorder="1" applyAlignment="1">
      <alignment horizontal="right"/>
    </xf>
    <xf numFmtId="3" fontId="1" fillId="0" borderId="1" xfId="2" applyNumberFormat="1" applyFont="1" applyBorder="1" applyAlignment="1">
      <alignment horizontal="right"/>
    </xf>
    <xf numFmtId="3" fontId="0" fillId="2" borderId="0" xfId="2" applyNumberFormat="1" applyFont="1" applyFill="1" applyAlignment="1">
      <alignment horizontal="right"/>
    </xf>
    <xf numFmtId="3" fontId="0" fillId="0" borderId="0" xfId="2" applyNumberFormat="1" applyFont="1"/>
    <xf numFmtId="3" fontId="0" fillId="2" borderId="1" xfId="2" applyNumberFormat="1" applyFont="1" applyFill="1" applyBorder="1" applyAlignment="1">
      <alignment horizontal="right"/>
    </xf>
    <xf numFmtId="6" fontId="4" fillId="3" borderId="2" xfId="0" applyNumberFormat="1" applyFont="1" applyFill="1" applyBorder="1" applyAlignment="1">
      <alignment horizontal="right"/>
    </xf>
    <xf numFmtId="3" fontId="1" fillId="0" borderId="2" xfId="0" applyNumberFormat="1" applyFont="1" applyBorder="1" applyAlignment="1">
      <alignment horizontal="right"/>
    </xf>
    <xf numFmtId="6" fontId="4" fillId="0" borderId="2" xfId="0" applyNumberFormat="1" applyFont="1" applyBorder="1" applyAlignment="1">
      <alignment horizontal="right"/>
    </xf>
    <xf numFmtId="6" fontId="4" fillId="0" borderId="0" xfId="0" applyNumberFormat="1" applyFont="1" applyAlignment="1">
      <alignment horizontal="right"/>
    </xf>
    <xf numFmtId="6" fontId="4" fillId="3" borderId="0" xfId="0" applyNumberFormat="1" applyFont="1" applyFill="1" applyAlignment="1">
      <alignment horizontal="right"/>
    </xf>
    <xf numFmtId="6" fontId="4" fillId="2" borderId="0" xfId="0" applyNumberFormat="1" applyFont="1" applyFill="1" applyAlignment="1">
      <alignment horizontal="right"/>
    </xf>
    <xf numFmtId="3" fontId="1" fillId="2" borderId="1" xfId="2" applyNumberFormat="1" applyFont="1" applyFill="1" applyBorder="1" applyAlignment="1">
      <alignment horizontal="right"/>
    </xf>
    <xf numFmtId="3" fontId="1" fillId="2" borderId="2" xfId="0" applyNumberFormat="1" applyFont="1" applyFill="1" applyBorder="1" applyAlignment="1">
      <alignment horizontal="right"/>
    </xf>
    <xf numFmtId="9" fontId="1" fillId="3" borderId="0" xfId="1" applyFill="1"/>
    <xf numFmtId="9" fontId="1" fillId="0" borderId="0" xfId="1"/>
    <xf numFmtId="9" fontId="1" fillId="2" borderId="0" xfId="1" applyFill="1"/>
    <xf numFmtId="1" fontId="1" fillId="3" borderId="0" xfId="0" applyNumberFormat="1" applyFont="1" applyFill="1" applyAlignment="1">
      <alignment horizontal="right"/>
    </xf>
    <xf numFmtId="1" fontId="1" fillId="0" borderId="0" xfId="0" applyNumberFormat="1" applyFont="1" applyAlignment="1">
      <alignment horizontal="right"/>
    </xf>
    <xf numFmtId="38" fontId="1" fillId="2" borderId="0" xfId="0" applyNumberFormat="1" applyFont="1" applyFill="1"/>
    <xf numFmtId="3" fontId="1" fillId="2" borderId="2" xfId="0" applyNumberFormat="1" applyFont="1" applyFill="1" applyBorder="1"/>
    <xf numFmtId="1" fontId="1" fillId="2" borderId="0" xfId="0" applyNumberFormat="1" applyFont="1" applyFill="1" applyAlignment="1">
      <alignment horizontal="right"/>
    </xf>
    <xf numFmtId="3" fontId="9" fillId="3" borderId="0" xfId="0" applyNumberFormat="1" applyFont="1" applyFill="1"/>
    <xf numFmtId="40" fontId="2" fillId="2" borderId="0" xfId="0" applyNumberFormat="1" applyFont="1" applyFill="1" applyAlignment="1">
      <alignment horizontal="left" vertical="center" wrapText="1"/>
    </xf>
    <xf numFmtId="3" fontId="1" fillId="2" borderId="0" xfId="0" applyNumberFormat="1" applyFont="1" applyFill="1" applyAlignment="1">
      <alignment vertical="center" wrapText="1"/>
    </xf>
    <xf numFmtId="6" fontId="4" fillId="2" borderId="0" xfId="0" applyNumberFormat="1" applyFont="1" applyFill="1" applyAlignment="1">
      <alignment vertical="center" wrapText="1"/>
    </xf>
    <xf numFmtId="0" fontId="4" fillId="0" borderId="0" xfId="0" applyFont="1" applyAlignment="1">
      <alignment vertical="center"/>
    </xf>
    <xf numFmtId="3" fontId="4" fillId="0" borderId="0" xfId="0" applyNumberFormat="1" applyFont="1" applyAlignment="1">
      <alignment vertical="center"/>
    </xf>
    <xf numFmtId="3" fontId="0" fillId="3" borderId="0" xfId="0" applyNumberFormat="1" applyFill="1" applyAlignment="1">
      <alignment horizontal="center"/>
    </xf>
    <xf numFmtId="3" fontId="0" fillId="0" borderId="0" xfId="0" applyNumberFormat="1" applyAlignment="1">
      <alignment horizontal="center"/>
    </xf>
    <xf numFmtId="3" fontId="1" fillId="2" borderId="0" xfId="0" applyNumberFormat="1" applyFont="1" applyFill="1" applyAlignment="1">
      <alignment horizontal="center"/>
    </xf>
    <xf numFmtId="0" fontId="1" fillId="0" borderId="0" xfId="0" applyFont="1" applyAlignment="1">
      <alignment horizontal="left" vertical="top"/>
    </xf>
    <xf numFmtId="0" fontId="1" fillId="0" borderId="0" xfId="0" applyFont="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left" vertical="top" indent="4"/>
    </xf>
    <xf numFmtId="0" fontId="11" fillId="0" borderId="0" xfId="0" applyFont="1" applyAlignment="1">
      <alignment horizontal="left" vertical="top"/>
    </xf>
    <xf numFmtId="0" fontId="11" fillId="0" borderId="0" xfId="0" applyFont="1" applyAlignment="1">
      <alignment horizontal="left" vertical="top" wrapText="1"/>
    </xf>
    <xf numFmtId="0" fontId="11" fillId="0" borderId="0" xfId="0" applyFont="1" applyAlignment="1">
      <alignment horizontal="left" vertical="top" indent="2"/>
    </xf>
    <xf numFmtId="0" fontId="10" fillId="0" borderId="0" xfId="0" applyFont="1" applyAlignment="1">
      <alignment horizontal="center" vertical="top"/>
    </xf>
    <xf numFmtId="6" fontId="1" fillId="3" borderId="0" xfId="0" applyNumberFormat="1" applyFont="1" applyFill="1"/>
    <xf numFmtId="6" fontId="1" fillId="0" borderId="0" xfId="0" applyNumberFormat="1" applyFont="1"/>
    <xf numFmtId="3" fontId="4" fillId="2" borderId="2" xfId="0" applyNumberFormat="1" applyFont="1" applyFill="1" applyBorder="1" applyAlignment="1">
      <alignment horizontal="right"/>
    </xf>
    <xf numFmtId="6" fontId="1" fillId="2" borderId="0" xfId="0" applyNumberFormat="1" applyFont="1" applyFill="1"/>
    <xf numFmtId="0" fontId="12" fillId="0" borderId="0" xfId="0" applyFont="1"/>
    <xf numFmtId="0" fontId="14" fillId="0" borderId="0" xfId="0" applyFont="1"/>
    <xf numFmtId="0" fontId="13" fillId="0" borderId="0" xfId="0" applyFont="1"/>
    <xf numFmtId="3" fontId="15" fillId="3" borderId="0" xfId="0" applyNumberFormat="1" applyFont="1" applyFill="1" applyAlignment="1">
      <alignment horizontal="center"/>
    </xf>
    <xf numFmtId="3" fontId="14" fillId="3" borderId="0" xfId="0" applyNumberFormat="1" applyFont="1" applyFill="1" applyAlignment="1">
      <alignment horizontal="center"/>
    </xf>
    <xf numFmtId="3" fontId="15" fillId="0" borderId="0" xfId="0" applyNumberFormat="1" applyFont="1" applyAlignment="1">
      <alignment horizontal="center"/>
    </xf>
    <xf numFmtId="3" fontId="14" fillId="0" borderId="0" xfId="0" applyNumberFormat="1" applyFont="1" applyAlignment="1">
      <alignment horizontal="center"/>
    </xf>
    <xf numFmtId="3" fontId="15" fillId="2" borderId="0" xfId="0" applyNumberFormat="1" applyFont="1" applyFill="1" applyAlignment="1">
      <alignment horizontal="center"/>
    </xf>
    <xf numFmtId="3" fontId="13" fillId="2" borderId="0" xfId="0" applyNumberFormat="1" applyFont="1" applyFill="1" applyAlignment="1">
      <alignment horizontal="center"/>
    </xf>
    <xf numFmtId="3" fontId="15" fillId="3" borderId="0" xfId="0" applyNumberFormat="1" applyFont="1" applyFill="1"/>
    <xf numFmtId="3" fontId="14" fillId="3" borderId="0" xfId="0" applyNumberFormat="1" applyFont="1" applyFill="1"/>
    <xf numFmtId="3" fontId="15" fillId="0" borderId="0" xfId="0" applyNumberFormat="1" applyFont="1"/>
    <xf numFmtId="3" fontId="14" fillId="0" borderId="0" xfId="0" applyNumberFormat="1" applyFont="1"/>
    <xf numFmtId="3" fontId="15" fillId="2" borderId="0" xfId="0" applyNumberFormat="1" applyFont="1" applyFill="1"/>
    <xf numFmtId="0" fontId="15" fillId="0" borderId="0" xfId="0" applyFont="1"/>
    <xf numFmtId="3" fontId="14" fillId="3" borderId="1" xfId="0" applyNumberFormat="1" applyFont="1" applyFill="1" applyBorder="1"/>
    <xf numFmtId="3" fontId="14" fillId="0" borderId="1" xfId="0" applyNumberFormat="1" applyFont="1" applyBorder="1"/>
    <xf numFmtId="3" fontId="13" fillId="2" borderId="1" xfId="0" applyNumberFormat="1" applyFont="1" applyFill="1" applyBorder="1"/>
    <xf numFmtId="3" fontId="13" fillId="3" borderId="0" xfId="0" applyNumberFormat="1" applyFont="1" applyFill="1"/>
    <xf numFmtId="6" fontId="13" fillId="3" borderId="0" xfId="0" applyNumberFormat="1" applyFont="1" applyFill="1"/>
    <xf numFmtId="3" fontId="13" fillId="0" borderId="0" xfId="0" applyNumberFormat="1" applyFont="1"/>
    <xf numFmtId="6" fontId="13" fillId="0" borderId="0" xfId="0" applyNumberFormat="1" applyFont="1"/>
    <xf numFmtId="3" fontId="13" fillId="2" borderId="0" xfId="0" applyNumberFormat="1" applyFont="1" applyFill="1"/>
    <xf numFmtId="6" fontId="15" fillId="3" borderId="0" xfId="0" applyNumberFormat="1" applyFont="1" applyFill="1"/>
    <xf numFmtId="6" fontId="15" fillId="0" borderId="0" xfId="0" applyNumberFormat="1" applyFont="1"/>
    <xf numFmtId="0" fontId="15" fillId="0" borderId="0" xfId="0" applyFont="1" applyAlignment="1">
      <alignment horizontal="left"/>
    </xf>
    <xf numFmtId="38" fontId="15" fillId="3" borderId="0" xfId="0" applyNumberFormat="1" applyFont="1" applyFill="1" applyAlignment="1">
      <alignment horizontal="right"/>
    </xf>
    <xf numFmtId="38" fontId="15" fillId="0" borderId="0" xfId="0" applyNumberFormat="1" applyFont="1" applyAlignment="1">
      <alignment horizontal="right"/>
    </xf>
    <xf numFmtId="38" fontId="15" fillId="3" borderId="0" xfId="0" applyNumberFormat="1" applyFont="1" applyFill="1"/>
    <xf numFmtId="38" fontId="15" fillId="2" borderId="0" xfId="0" applyNumberFormat="1" applyFont="1" applyFill="1"/>
    <xf numFmtId="44" fontId="13" fillId="3" borderId="0" xfId="0" applyNumberFormat="1" applyFont="1" applyFill="1"/>
    <xf numFmtId="44" fontId="13" fillId="0" borderId="0" xfId="0" applyNumberFormat="1" applyFont="1"/>
    <xf numFmtId="0" fontId="13" fillId="0" borderId="0" xfId="0" applyFont="1" applyAlignment="1">
      <alignment horizontal="left" vertical="top"/>
    </xf>
    <xf numFmtId="3" fontId="15" fillId="3" borderId="2" xfId="0" applyNumberFormat="1" applyFont="1" applyFill="1" applyBorder="1"/>
    <xf numFmtId="6" fontId="13" fillId="3" borderId="2" xfId="0" applyNumberFormat="1" applyFont="1" applyFill="1" applyBorder="1"/>
    <xf numFmtId="3" fontId="15" fillId="0" borderId="2" xfId="0" applyNumberFormat="1" applyFont="1" applyBorder="1"/>
    <xf numFmtId="6" fontId="13" fillId="0" borderId="2" xfId="0" applyNumberFormat="1" applyFont="1" applyBorder="1"/>
    <xf numFmtId="3" fontId="15" fillId="2" borderId="2" xfId="0" applyNumberFormat="1" applyFont="1" applyFill="1" applyBorder="1"/>
    <xf numFmtId="0" fontId="15" fillId="3" borderId="0" xfId="0" applyFont="1" applyFill="1"/>
    <xf numFmtId="0" fontId="14" fillId="3" borderId="0" xfId="0" applyFont="1" applyFill="1"/>
    <xf numFmtId="0" fontId="15" fillId="2" borderId="0" xfId="0" applyFont="1" applyFill="1"/>
    <xf numFmtId="0" fontId="13" fillId="0" borderId="0" xfId="0" applyFont="1" applyAlignment="1">
      <alignment horizontal="left"/>
    </xf>
    <xf numFmtId="3" fontId="15" fillId="3" borderId="2" xfId="0" applyNumberFormat="1" applyFont="1" applyFill="1" applyBorder="1" applyAlignment="1">
      <alignment horizontal="right"/>
    </xf>
    <xf numFmtId="6" fontId="13" fillId="3" borderId="2" xfId="0" applyNumberFormat="1" applyFont="1" applyFill="1" applyBorder="1" applyAlignment="1">
      <alignment horizontal="right"/>
    </xf>
    <xf numFmtId="3" fontId="15" fillId="0" borderId="2" xfId="0" applyNumberFormat="1" applyFont="1" applyBorder="1" applyAlignment="1">
      <alignment horizontal="right"/>
    </xf>
    <xf numFmtId="6" fontId="13" fillId="0" borderId="2" xfId="0" applyNumberFormat="1" applyFont="1" applyBorder="1" applyAlignment="1">
      <alignment horizontal="right"/>
    </xf>
    <xf numFmtId="3" fontId="15" fillId="2" borderId="2" xfId="0" applyNumberFormat="1" applyFont="1" applyFill="1" applyBorder="1" applyAlignment="1">
      <alignment horizontal="right"/>
    </xf>
    <xf numFmtId="0" fontId="13" fillId="0" borderId="0" xfId="0" applyFont="1" applyAlignment="1">
      <alignment horizontal="right"/>
    </xf>
    <xf numFmtId="3" fontId="15" fillId="3" borderId="0" xfId="0" applyNumberFormat="1" applyFont="1" applyFill="1" applyAlignment="1">
      <alignment horizontal="right"/>
    </xf>
    <xf numFmtId="6" fontId="13" fillId="3" borderId="0" xfId="0" applyNumberFormat="1" applyFont="1" applyFill="1" applyAlignment="1">
      <alignment horizontal="right"/>
    </xf>
    <xf numFmtId="3" fontId="15" fillId="0" borderId="0" xfId="0" applyNumberFormat="1" applyFont="1" applyAlignment="1">
      <alignment horizontal="right"/>
    </xf>
    <xf numFmtId="6" fontId="13" fillId="0" borderId="0" xfId="0" applyNumberFormat="1" applyFont="1" applyAlignment="1">
      <alignment horizontal="right"/>
    </xf>
    <xf numFmtId="3" fontId="15" fillId="2" borderId="0" xfId="0" applyNumberFormat="1" applyFont="1" applyFill="1" applyAlignment="1">
      <alignment horizontal="right"/>
    </xf>
    <xf numFmtId="0" fontId="13" fillId="0" borderId="0" xfId="0" applyFont="1" applyAlignment="1">
      <alignment vertical="top" wrapText="1"/>
    </xf>
    <xf numFmtId="166" fontId="13" fillId="3" borderId="0" xfId="0" applyNumberFormat="1" applyFont="1" applyFill="1"/>
    <xf numFmtId="37" fontId="15" fillId="0" borderId="0" xfId="2" applyNumberFormat="1" applyFont="1"/>
    <xf numFmtId="37" fontId="15" fillId="3" borderId="0" xfId="2" applyNumberFormat="1" applyFont="1" applyFill="1"/>
    <xf numFmtId="37" fontId="15" fillId="2" borderId="0" xfId="2" applyNumberFormat="1" applyFont="1" applyFill="1"/>
    <xf numFmtId="37" fontId="14" fillId="0" borderId="0" xfId="2" applyNumberFormat="1" applyFont="1"/>
    <xf numFmtId="37" fontId="15" fillId="3" borderId="1" xfId="2" applyNumberFormat="1" applyFont="1" applyFill="1" applyBorder="1"/>
    <xf numFmtId="37" fontId="15" fillId="0" borderId="1" xfId="2" applyNumberFormat="1" applyFont="1" applyBorder="1"/>
    <xf numFmtId="37" fontId="15" fillId="2" borderId="1" xfId="2" applyNumberFormat="1" applyFont="1" applyFill="1" applyBorder="1"/>
    <xf numFmtId="164" fontId="15" fillId="3" borderId="0" xfId="2" applyNumberFormat="1" applyFont="1" applyFill="1"/>
    <xf numFmtId="166" fontId="13" fillId="3" borderId="0" xfId="2" applyNumberFormat="1" applyFont="1" applyFill="1"/>
    <xf numFmtId="164" fontId="15" fillId="0" borderId="0" xfId="2" applyNumberFormat="1" applyFont="1"/>
    <xf numFmtId="166" fontId="13" fillId="0" borderId="0" xfId="2" applyNumberFormat="1" applyFont="1"/>
    <xf numFmtId="164" fontId="15" fillId="2" borderId="0" xfId="2" applyNumberFormat="1" applyFont="1" applyFill="1"/>
    <xf numFmtId="164" fontId="13" fillId="0" borderId="0" xfId="2" applyNumberFormat="1" applyFont="1"/>
    <xf numFmtId="38" fontId="15" fillId="0" borderId="0" xfId="0" applyNumberFormat="1" applyFont="1"/>
    <xf numFmtId="165" fontId="13" fillId="3" borderId="0" xfId="0" applyNumberFormat="1" applyFont="1" applyFill="1"/>
    <xf numFmtId="165" fontId="13" fillId="0" borderId="0" xfId="0" applyNumberFormat="1" applyFont="1"/>
    <xf numFmtId="165" fontId="15" fillId="3" borderId="0" xfId="0" applyNumberFormat="1" applyFont="1" applyFill="1"/>
    <xf numFmtId="165" fontId="15" fillId="0" borderId="0" xfId="0" applyNumberFormat="1" applyFont="1"/>
    <xf numFmtId="165" fontId="15" fillId="2" borderId="0" xfId="0" applyNumberFormat="1" applyFont="1" applyFill="1"/>
    <xf numFmtId="165" fontId="13" fillId="2" borderId="0" xfId="0" applyNumberFormat="1" applyFont="1" applyFill="1"/>
    <xf numFmtId="40" fontId="16" fillId="2" borderId="0" xfId="0" applyNumberFormat="1" applyFont="1" applyFill="1" applyAlignment="1">
      <alignment horizontal="left" vertical="center" wrapText="1"/>
    </xf>
    <xf numFmtId="3" fontId="15" fillId="2" borderId="0" xfId="0" applyNumberFormat="1" applyFont="1" applyFill="1" applyAlignment="1">
      <alignment vertical="center" wrapText="1"/>
    </xf>
    <xf numFmtId="6" fontId="13" fillId="2" borderId="0" xfId="0" applyNumberFormat="1" applyFont="1" applyFill="1" applyAlignment="1">
      <alignment vertical="center" wrapText="1"/>
    </xf>
    <xf numFmtId="0" fontId="14" fillId="0" borderId="0" xfId="0" applyFont="1" applyAlignment="1">
      <alignment vertical="center" wrapText="1"/>
    </xf>
    <xf numFmtId="4" fontId="15" fillId="0" borderId="0" xfId="0" applyNumberFormat="1" applyFont="1"/>
    <xf numFmtId="0" fontId="14" fillId="0" borderId="0" xfId="1" applyNumberFormat="1" applyFont="1"/>
    <xf numFmtId="0" fontId="17" fillId="0" borderId="0" xfId="0" applyFont="1"/>
    <xf numFmtId="0" fontId="18" fillId="0" borderId="0" xfId="0" applyFont="1"/>
    <xf numFmtId="3" fontId="19" fillId="3" borderId="0" xfId="0" applyNumberFormat="1" applyFont="1" applyFill="1" applyAlignment="1">
      <alignment horizontal="center"/>
    </xf>
    <xf numFmtId="3" fontId="18" fillId="3" borderId="0" xfId="0" applyNumberFormat="1" applyFont="1" applyFill="1" applyAlignment="1">
      <alignment horizontal="center"/>
    </xf>
    <xf numFmtId="3" fontId="19" fillId="0" borderId="0" xfId="0" applyNumberFormat="1" applyFont="1" applyAlignment="1">
      <alignment horizontal="center"/>
    </xf>
    <xf numFmtId="3" fontId="18" fillId="0" borderId="0" xfId="0" applyNumberFormat="1" applyFont="1" applyAlignment="1">
      <alignment horizontal="center"/>
    </xf>
    <xf numFmtId="3" fontId="19" fillId="2" borderId="0" xfId="0" applyNumberFormat="1" applyFont="1" applyFill="1" applyAlignment="1">
      <alignment horizontal="center"/>
    </xf>
    <xf numFmtId="3" fontId="18" fillId="2" borderId="0" xfId="0" applyNumberFormat="1" applyFont="1" applyFill="1" applyAlignment="1">
      <alignment horizontal="center"/>
    </xf>
    <xf numFmtId="0" fontId="19" fillId="0" borderId="0" xfId="0" applyFont="1" applyAlignment="1">
      <alignment horizontal="left" indent="1"/>
    </xf>
    <xf numFmtId="3" fontId="19" fillId="3" borderId="0" xfId="0" applyNumberFormat="1" applyFont="1" applyFill="1"/>
    <xf numFmtId="3" fontId="18" fillId="3" borderId="0" xfId="0" applyNumberFormat="1" applyFont="1" applyFill="1"/>
    <xf numFmtId="3" fontId="19" fillId="0" borderId="0" xfId="0" applyNumberFormat="1" applyFont="1"/>
    <xf numFmtId="3" fontId="18" fillId="0" borderId="0" xfId="0" applyNumberFormat="1" applyFont="1"/>
    <xf numFmtId="3" fontId="19" fillId="2" borderId="0" xfId="0" applyNumberFormat="1" applyFont="1" applyFill="1"/>
    <xf numFmtId="3" fontId="18" fillId="2" borderId="0" xfId="0" applyNumberFormat="1" applyFont="1" applyFill="1"/>
    <xf numFmtId="8" fontId="18" fillId="0" borderId="0" xfId="0" applyNumberFormat="1" applyFont="1"/>
    <xf numFmtId="0" fontId="19" fillId="0" borderId="0" xfId="0" applyFont="1"/>
    <xf numFmtId="3" fontId="19" fillId="3" borderId="1" xfId="0" applyNumberFormat="1" applyFont="1" applyFill="1" applyBorder="1"/>
    <xf numFmtId="3" fontId="19" fillId="0" borderId="1" xfId="0" applyNumberFormat="1" applyFont="1" applyBorder="1"/>
    <xf numFmtId="3" fontId="18" fillId="2" borderId="1" xfId="0" applyNumberFormat="1" applyFont="1" applyFill="1" applyBorder="1"/>
    <xf numFmtId="6" fontId="17" fillId="3" borderId="0" xfId="0" applyNumberFormat="1" applyFont="1" applyFill="1"/>
    <xf numFmtId="6" fontId="17" fillId="0" borderId="0" xfId="0" applyNumberFormat="1" applyFont="1"/>
    <xf numFmtId="6" fontId="17" fillId="2" borderId="0" xfId="0" applyNumberFormat="1" applyFont="1" applyFill="1"/>
    <xf numFmtId="6" fontId="19" fillId="3" borderId="0" xfId="0" applyNumberFormat="1" applyFont="1" applyFill="1"/>
    <xf numFmtId="6" fontId="19" fillId="0" borderId="0" xfId="0" applyNumberFormat="1" applyFont="1"/>
    <xf numFmtId="38" fontId="19" fillId="2" borderId="0" xfId="0" applyNumberFormat="1" applyFont="1" applyFill="1"/>
    <xf numFmtId="6" fontId="19" fillId="2" borderId="0" xfId="0" applyNumberFormat="1" applyFont="1" applyFill="1"/>
    <xf numFmtId="6" fontId="18" fillId="0" borderId="0" xfId="0" applyNumberFormat="1" applyFont="1"/>
    <xf numFmtId="3" fontId="18" fillId="3" borderId="1" xfId="0" applyNumberFormat="1" applyFont="1" applyFill="1" applyBorder="1"/>
    <xf numFmtId="3" fontId="18" fillId="0" borderId="1" xfId="0" applyNumberFormat="1" applyFont="1" applyBorder="1"/>
    <xf numFmtId="0" fontId="17" fillId="0" borderId="0" xfId="0" applyFont="1" applyAlignment="1">
      <alignment horizontal="left" vertical="top"/>
    </xf>
    <xf numFmtId="3" fontId="19" fillId="2" borderId="2" xfId="0" applyNumberFormat="1" applyFont="1" applyFill="1" applyBorder="1"/>
    <xf numFmtId="6" fontId="17" fillId="2" borderId="2" xfId="0" applyNumberFormat="1" applyFont="1" applyFill="1" applyBorder="1"/>
    <xf numFmtId="3" fontId="19" fillId="3" borderId="2" xfId="0" applyNumberFormat="1" applyFont="1" applyFill="1" applyBorder="1"/>
    <xf numFmtId="6" fontId="17" fillId="3" borderId="2" xfId="0" applyNumberFormat="1" applyFont="1" applyFill="1" applyBorder="1"/>
    <xf numFmtId="3" fontId="19" fillId="0" borderId="2" xfId="0" applyNumberFormat="1" applyFont="1" applyBorder="1"/>
    <xf numFmtId="6" fontId="17" fillId="0" borderId="2" xfId="0" applyNumberFormat="1" applyFont="1" applyBorder="1"/>
    <xf numFmtId="3" fontId="17" fillId="3" borderId="0" xfId="0" applyNumberFormat="1" applyFont="1" applyFill="1"/>
    <xf numFmtId="3" fontId="17" fillId="0" borderId="0" xfId="0" applyNumberFormat="1" applyFont="1"/>
    <xf numFmtId="3" fontId="17" fillId="2" borderId="0" xfId="0" applyNumberFormat="1" applyFont="1" applyFill="1"/>
    <xf numFmtId="38" fontId="18" fillId="3" borderId="0" xfId="0" applyNumberFormat="1" applyFont="1" applyFill="1"/>
    <xf numFmtId="38" fontId="18" fillId="0" borderId="0" xfId="0" applyNumberFormat="1" applyFont="1"/>
    <xf numFmtId="38" fontId="18" fillId="2" borderId="0" xfId="0" applyNumberFormat="1" applyFont="1" applyFill="1"/>
    <xf numFmtId="0" fontId="17" fillId="0" borderId="0" xfId="0" applyFont="1" applyAlignment="1">
      <alignment horizontal="left"/>
    </xf>
    <xf numFmtId="3" fontId="19" fillId="3" borderId="2" xfId="0" applyNumberFormat="1" applyFont="1" applyFill="1" applyBorder="1" applyAlignment="1">
      <alignment horizontal="right"/>
    </xf>
    <xf numFmtId="6" fontId="17" fillId="3" borderId="2" xfId="0" applyNumberFormat="1" applyFont="1" applyFill="1" applyBorder="1" applyAlignment="1">
      <alignment horizontal="right"/>
    </xf>
    <xf numFmtId="3" fontId="19" fillId="0" borderId="2" xfId="0" applyNumberFormat="1" applyFont="1" applyBorder="1" applyAlignment="1">
      <alignment horizontal="right"/>
    </xf>
    <xf numFmtId="6" fontId="17" fillId="0" borderId="2" xfId="0" applyNumberFormat="1" applyFont="1" applyBorder="1" applyAlignment="1">
      <alignment horizontal="right"/>
    </xf>
    <xf numFmtId="3" fontId="19" fillId="2" borderId="2" xfId="0" applyNumberFormat="1" applyFont="1" applyFill="1" applyBorder="1" applyAlignment="1">
      <alignment horizontal="right"/>
    </xf>
    <xf numFmtId="3" fontId="17" fillId="2" borderId="2" xfId="0" applyNumberFormat="1" applyFont="1" applyFill="1" applyBorder="1" applyAlignment="1">
      <alignment horizontal="right"/>
    </xf>
    <xf numFmtId="0" fontId="17" fillId="0" borderId="0" xfId="0" applyFont="1" applyAlignment="1">
      <alignment horizontal="right"/>
    </xf>
    <xf numFmtId="3" fontId="19" fillId="3" borderId="0" xfId="0" applyNumberFormat="1" applyFont="1" applyFill="1" applyAlignment="1">
      <alignment horizontal="right"/>
    </xf>
    <xf numFmtId="6" fontId="17" fillId="3" borderId="0" xfId="0" applyNumberFormat="1" applyFont="1" applyFill="1" applyAlignment="1">
      <alignment horizontal="right"/>
    </xf>
    <xf numFmtId="3" fontId="19" fillId="0" borderId="0" xfId="0" applyNumberFormat="1" applyFont="1" applyAlignment="1">
      <alignment horizontal="right"/>
    </xf>
    <xf numFmtId="6" fontId="17" fillId="0" borderId="0" xfId="0" applyNumberFormat="1" applyFont="1" applyAlignment="1">
      <alignment horizontal="right"/>
    </xf>
    <xf numFmtId="3" fontId="19" fillId="2" borderId="0" xfId="0" applyNumberFormat="1" applyFont="1" applyFill="1" applyAlignment="1">
      <alignment horizontal="right"/>
    </xf>
    <xf numFmtId="6" fontId="17" fillId="2" borderId="0" xfId="0" applyNumberFormat="1" applyFont="1" applyFill="1" applyAlignment="1">
      <alignment horizontal="right"/>
    </xf>
    <xf numFmtId="0" fontId="17" fillId="0" borderId="0" xfId="0" applyFont="1" applyAlignment="1">
      <alignment vertical="top" wrapText="1"/>
    </xf>
    <xf numFmtId="166" fontId="17" fillId="3" borderId="0" xfId="0" applyNumberFormat="1" applyFont="1" applyFill="1"/>
    <xf numFmtId="38" fontId="19" fillId="0" borderId="0" xfId="0" applyNumberFormat="1" applyFont="1"/>
    <xf numFmtId="3" fontId="19" fillId="0" borderId="0" xfId="2" applyNumberFormat="1" applyFont="1"/>
    <xf numFmtId="3" fontId="19" fillId="3" borderId="0" xfId="2" applyNumberFormat="1" applyFont="1" applyFill="1" applyAlignment="1">
      <alignment horizontal="right"/>
    </xf>
    <xf numFmtId="3" fontId="19" fillId="0" borderId="0" xfId="2" applyNumberFormat="1" applyFont="1" applyAlignment="1">
      <alignment horizontal="right"/>
    </xf>
    <xf numFmtId="3" fontId="19" fillId="2" borderId="0" xfId="2" applyNumberFormat="1" applyFont="1" applyFill="1" applyAlignment="1">
      <alignment horizontal="right"/>
    </xf>
    <xf numFmtId="3" fontId="18" fillId="2" borderId="0" xfId="2" applyNumberFormat="1" applyFont="1" applyFill="1" applyAlignment="1">
      <alignment horizontal="right"/>
    </xf>
    <xf numFmtId="3" fontId="18" fillId="0" borderId="0" xfId="2" applyNumberFormat="1" applyFont="1"/>
    <xf numFmtId="3" fontId="19" fillId="3" borderId="1" xfId="2" applyNumberFormat="1" applyFont="1" applyFill="1" applyBorder="1" applyAlignment="1">
      <alignment horizontal="right"/>
    </xf>
    <xf numFmtId="3" fontId="19" fillId="0" borderId="1" xfId="2" applyNumberFormat="1" applyFont="1" applyBorder="1" applyAlignment="1">
      <alignment horizontal="right"/>
    </xf>
    <xf numFmtId="3" fontId="19" fillId="2" borderId="1" xfId="2" applyNumberFormat="1" applyFont="1" applyFill="1" applyBorder="1" applyAlignment="1">
      <alignment horizontal="right"/>
    </xf>
    <xf numFmtId="3" fontId="18" fillId="2" borderId="1" xfId="2" applyNumberFormat="1" applyFont="1" applyFill="1" applyBorder="1" applyAlignment="1">
      <alignment horizontal="right"/>
    </xf>
    <xf numFmtId="1" fontId="19" fillId="3" borderId="0" xfId="0" applyNumberFormat="1" applyFont="1" applyFill="1" applyAlignment="1">
      <alignment horizontal="right"/>
    </xf>
    <xf numFmtId="166" fontId="17" fillId="3" borderId="0" xfId="0" applyNumberFormat="1" applyFont="1" applyFill="1" applyAlignment="1">
      <alignment horizontal="right"/>
    </xf>
    <xf numFmtId="1" fontId="19" fillId="0" borderId="0" xfId="0" applyNumberFormat="1" applyFont="1" applyAlignment="1">
      <alignment horizontal="right"/>
    </xf>
    <xf numFmtId="166" fontId="17" fillId="0" borderId="0" xfId="0" applyNumberFormat="1" applyFont="1" applyAlignment="1">
      <alignment horizontal="right"/>
    </xf>
    <xf numFmtId="1" fontId="19" fillId="2" borderId="0" xfId="0" applyNumberFormat="1" applyFont="1" applyFill="1" applyAlignment="1">
      <alignment horizontal="right"/>
    </xf>
    <xf numFmtId="166" fontId="17" fillId="2" borderId="0" xfId="0" applyNumberFormat="1" applyFont="1" applyFill="1" applyAlignment="1">
      <alignment horizontal="right"/>
    </xf>
    <xf numFmtId="8" fontId="17" fillId="0" borderId="0" xfId="0" applyNumberFormat="1" applyFont="1"/>
    <xf numFmtId="9" fontId="19" fillId="3" borderId="0" xfId="1" applyFont="1" applyFill="1"/>
    <xf numFmtId="9" fontId="19" fillId="0" borderId="0" xfId="1" applyFont="1"/>
    <xf numFmtId="9" fontId="19" fillId="2" borderId="0" xfId="1" applyFont="1" applyFill="1"/>
    <xf numFmtId="40" fontId="20" fillId="2" borderId="0" xfId="0" applyNumberFormat="1" applyFont="1" applyFill="1" applyAlignment="1">
      <alignment horizontal="left" vertical="center" wrapText="1"/>
    </xf>
    <xf numFmtId="3" fontId="19" fillId="2" borderId="0" xfId="0" applyNumberFormat="1" applyFont="1" applyFill="1" applyAlignment="1">
      <alignment vertical="center" wrapText="1"/>
    </xf>
    <xf numFmtId="6" fontId="17" fillId="2" borderId="0" xfId="0" applyNumberFormat="1" applyFont="1" applyFill="1" applyAlignment="1">
      <alignment vertical="center" wrapText="1"/>
    </xf>
    <xf numFmtId="0" fontId="17" fillId="0" borderId="0" xfId="0" applyFont="1" applyAlignment="1">
      <alignment vertical="center"/>
    </xf>
    <xf numFmtId="3" fontId="17" fillId="0" borderId="0" xfId="0" applyNumberFormat="1" applyFont="1" applyAlignment="1">
      <alignment vertical="center"/>
    </xf>
    <xf numFmtId="0" fontId="21" fillId="0" borderId="0" xfId="0" applyFont="1"/>
    <xf numFmtId="0" fontId="22" fillId="0" borderId="0" xfId="0" applyFont="1"/>
    <xf numFmtId="3" fontId="23" fillId="3" borderId="0" xfId="0" applyNumberFormat="1" applyFont="1" applyFill="1" applyAlignment="1">
      <alignment horizontal="center"/>
    </xf>
    <xf numFmtId="3" fontId="22" fillId="3" borderId="0" xfId="0" applyNumberFormat="1" applyFont="1" applyFill="1" applyAlignment="1">
      <alignment horizontal="center"/>
    </xf>
    <xf numFmtId="3" fontId="23" fillId="0" borderId="0" xfId="0" applyNumberFormat="1" applyFont="1" applyAlignment="1">
      <alignment horizontal="center"/>
    </xf>
    <xf numFmtId="3" fontId="22" fillId="0" borderId="0" xfId="0" applyNumberFormat="1" applyFont="1" applyAlignment="1">
      <alignment horizontal="center"/>
    </xf>
    <xf numFmtId="3" fontId="23" fillId="2" borderId="0" xfId="0" applyNumberFormat="1" applyFont="1" applyFill="1" applyAlignment="1">
      <alignment horizontal="center"/>
    </xf>
    <xf numFmtId="3" fontId="22" fillId="2" borderId="0" xfId="0" applyNumberFormat="1" applyFont="1" applyFill="1" applyAlignment="1">
      <alignment horizontal="center"/>
    </xf>
    <xf numFmtId="0" fontId="23" fillId="0" borderId="0" xfId="0" applyFont="1" applyAlignment="1">
      <alignment horizontal="left" indent="1"/>
    </xf>
    <xf numFmtId="3" fontId="23" fillId="3" borderId="0" xfId="0" applyNumberFormat="1" applyFont="1" applyFill="1"/>
    <xf numFmtId="3" fontId="22" fillId="3" borderId="0" xfId="0" applyNumberFormat="1" applyFont="1" applyFill="1"/>
    <xf numFmtId="3" fontId="23" fillId="0" borderId="0" xfId="0" applyNumberFormat="1" applyFont="1"/>
    <xf numFmtId="3" fontId="22" fillId="0" borderId="0" xfId="0" applyNumberFormat="1" applyFont="1"/>
    <xf numFmtId="3" fontId="23" fillId="2" borderId="0" xfId="0" applyNumberFormat="1" applyFont="1" applyFill="1"/>
    <xf numFmtId="3" fontId="22" fillId="2" borderId="0" xfId="0" applyNumberFormat="1" applyFont="1" applyFill="1"/>
    <xf numFmtId="0" fontId="23" fillId="0" borderId="0" xfId="0" applyFont="1"/>
    <xf numFmtId="3" fontId="23" fillId="3" borderId="1" xfId="0" applyNumberFormat="1" applyFont="1" applyFill="1" applyBorder="1"/>
    <xf numFmtId="3" fontId="23" fillId="0" borderId="1" xfId="0" applyNumberFormat="1" applyFont="1" applyBorder="1"/>
    <xf numFmtId="3" fontId="22" fillId="2" borderId="1" xfId="0" applyNumberFormat="1" applyFont="1" applyFill="1" applyBorder="1"/>
    <xf numFmtId="6" fontId="21" fillId="3" borderId="0" xfId="0" applyNumberFormat="1" applyFont="1" applyFill="1"/>
    <xf numFmtId="6" fontId="21" fillId="0" borderId="0" xfId="0" applyNumberFormat="1" applyFont="1"/>
    <xf numFmtId="6" fontId="21" fillId="2" borderId="0" xfId="0" applyNumberFormat="1" applyFont="1" applyFill="1"/>
    <xf numFmtId="6" fontId="23" fillId="3" borderId="0" xfId="0" applyNumberFormat="1" applyFont="1" applyFill="1"/>
    <xf numFmtId="6" fontId="23" fillId="0" borderId="0" xfId="0" applyNumberFormat="1" applyFont="1"/>
    <xf numFmtId="38" fontId="23" fillId="2" borderId="0" xfId="0" applyNumberFormat="1" applyFont="1" applyFill="1"/>
    <xf numFmtId="6" fontId="23" fillId="2" borderId="0" xfId="0" applyNumberFormat="1" applyFont="1" applyFill="1"/>
    <xf numFmtId="6" fontId="22" fillId="0" borderId="0" xfId="0" applyNumberFormat="1" applyFont="1"/>
    <xf numFmtId="3" fontId="22" fillId="3" borderId="1" xfId="0" applyNumberFormat="1" applyFont="1" applyFill="1" applyBorder="1"/>
    <xf numFmtId="3" fontId="22" fillId="0" borderId="1" xfId="0" applyNumberFormat="1" applyFont="1" applyBorder="1"/>
    <xf numFmtId="0" fontId="21" fillId="0" borderId="0" xfId="0" applyFont="1" applyAlignment="1">
      <alignment horizontal="left" vertical="top"/>
    </xf>
    <xf numFmtId="3" fontId="23" fillId="2" borderId="2" xfId="0" applyNumberFormat="1" applyFont="1" applyFill="1" applyBorder="1"/>
    <xf numFmtId="6" fontId="21" fillId="2" borderId="2" xfId="0" applyNumberFormat="1" applyFont="1" applyFill="1" applyBorder="1"/>
    <xf numFmtId="3" fontId="23" fillId="3" borderId="2" xfId="0" applyNumberFormat="1" applyFont="1" applyFill="1" applyBorder="1"/>
    <xf numFmtId="6" fontId="21" fillId="3" borderId="2" xfId="0" applyNumberFormat="1" applyFont="1" applyFill="1" applyBorder="1"/>
    <xf numFmtId="3" fontId="23" fillId="0" borderId="2" xfId="0" applyNumberFormat="1" applyFont="1" applyBorder="1"/>
    <xf numFmtId="6" fontId="21" fillId="0" borderId="2" xfId="0" applyNumberFormat="1" applyFont="1" applyBorder="1"/>
    <xf numFmtId="3" fontId="21" fillId="3" borderId="0" xfId="0" applyNumberFormat="1" applyFont="1" applyFill="1"/>
    <xf numFmtId="3" fontId="21" fillId="0" borderId="0" xfId="0" applyNumberFormat="1" applyFont="1"/>
    <xf numFmtId="3" fontId="21" fillId="2" borderId="0" xfId="0" applyNumberFormat="1" applyFont="1" applyFill="1"/>
    <xf numFmtId="38" fontId="22" fillId="3" borderId="0" xfId="0" applyNumberFormat="1" applyFont="1" applyFill="1"/>
    <xf numFmtId="38" fontId="22" fillId="0" borderId="0" xfId="0" applyNumberFormat="1" applyFont="1"/>
    <xf numFmtId="38" fontId="22" fillId="2" borderId="0" xfId="0" applyNumberFormat="1" applyFont="1" applyFill="1"/>
    <xf numFmtId="0" fontId="21" fillId="0" borderId="0" xfId="0" applyFont="1" applyAlignment="1">
      <alignment horizontal="left"/>
    </xf>
    <xf numFmtId="3" fontId="23" fillId="3" borderId="2" xfId="0" applyNumberFormat="1" applyFont="1" applyFill="1" applyBorder="1" applyAlignment="1">
      <alignment horizontal="right"/>
    </xf>
    <xf numFmtId="6" fontId="21" fillId="3" borderId="2" xfId="0" applyNumberFormat="1" applyFont="1" applyFill="1" applyBorder="1" applyAlignment="1">
      <alignment horizontal="right"/>
    </xf>
    <xf numFmtId="3" fontId="23" fillId="0" borderId="2" xfId="0" applyNumberFormat="1" applyFont="1" applyBorder="1" applyAlignment="1">
      <alignment horizontal="right"/>
    </xf>
    <xf numFmtId="6" fontId="21" fillId="0" borderId="2" xfId="0" applyNumberFormat="1" applyFont="1" applyBorder="1" applyAlignment="1">
      <alignment horizontal="right"/>
    </xf>
    <xf numFmtId="3" fontId="23" fillId="2" borderId="2" xfId="0" applyNumberFormat="1" applyFont="1" applyFill="1" applyBorder="1" applyAlignment="1">
      <alignment horizontal="right"/>
    </xf>
    <xf numFmtId="3" fontId="21" fillId="2" borderId="2" xfId="0" applyNumberFormat="1" applyFont="1" applyFill="1" applyBorder="1" applyAlignment="1">
      <alignment horizontal="right"/>
    </xf>
    <xf numFmtId="0" fontId="21" fillId="0" borderId="0" xfId="0" applyFont="1" applyAlignment="1">
      <alignment horizontal="right"/>
    </xf>
    <xf numFmtId="3" fontId="23" fillId="3" borderId="0" xfId="0" applyNumberFormat="1" applyFont="1" applyFill="1" applyAlignment="1">
      <alignment horizontal="right"/>
    </xf>
    <xf numFmtId="6" fontId="21" fillId="3" borderId="0" xfId="0" applyNumberFormat="1" applyFont="1" applyFill="1" applyAlignment="1">
      <alignment horizontal="right"/>
    </xf>
    <xf numFmtId="3" fontId="23" fillId="0" borderId="0" xfId="0" applyNumberFormat="1" applyFont="1" applyAlignment="1">
      <alignment horizontal="right"/>
    </xf>
    <xf numFmtId="6" fontId="21" fillId="0" borderId="0" xfId="0" applyNumberFormat="1" applyFont="1" applyAlignment="1">
      <alignment horizontal="right"/>
    </xf>
    <xf numFmtId="3" fontId="23" fillId="2" borderId="0" xfId="0" applyNumberFormat="1" applyFont="1" applyFill="1" applyAlignment="1">
      <alignment horizontal="right"/>
    </xf>
    <xf numFmtId="6" fontId="21" fillId="2" borderId="0" xfId="0" applyNumberFormat="1" applyFont="1" applyFill="1" applyAlignment="1">
      <alignment horizontal="right"/>
    </xf>
    <xf numFmtId="0" fontId="21" fillId="0" borderId="0" xfId="0" applyFont="1" applyAlignment="1">
      <alignment vertical="top" wrapText="1"/>
    </xf>
    <xf numFmtId="166" fontId="21" fillId="3" borderId="0" xfId="0" applyNumberFormat="1" applyFont="1" applyFill="1"/>
    <xf numFmtId="38" fontId="23" fillId="0" borderId="0" xfId="0" applyNumberFormat="1" applyFont="1"/>
    <xf numFmtId="3" fontId="23" fillId="0" borderId="0" xfId="2" applyNumberFormat="1" applyFont="1"/>
    <xf numFmtId="3" fontId="23" fillId="3" borderId="0" xfId="2" applyNumberFormat="1" applyFont="1" applyFill="1" applyAlignment="1">
      <alignment horizontal="right"/>
    </xf>
    <xf numFmtId="3" fontId="23" fillId="0" borderId="0" xfId="2" applyNumberFormat="1" applyFont="1" applyAlignment="1">
      <alignment horizontal="right"/>
    </xf>
    <xf numFmtId="3" fontId="23" fillId="2" borderId="0" xfId="2" applyNumberFormat="1" applyFont="1" applyFill="1" applyAlignment="1">
      <alignment horizontal="right"/>
    </xf>
    <xf numFmtId="3" fontId="22" fillId="2" borderId="0" xfId="2" applyNumberFormat="1" applyFont="1" applyFill="1" applyAlignment="1">
      <alignment horizontal="right"/>
    </xf>
    <xf numFmtId="3" fontId="22" fillId="0" borderId="0" xfId="2" applyNumberFormat="1" applyFont="1"/>
    <xf numFmtId="3" fontId="23" fillId="3" borderId="1" xfId="2" applyNumberFormat="1" applyFont="1" applyFill="1" applyBorder="1" applyAlignment="1">
      <alignment horizontal="right"/>
    </xf>
    <xf numFmtId="3" fontId="23" fillId="0" borderId="1" xfId="2" applyNumberFormat="1" applyFont="1" applyBorder="1" applyAlignment="1">
      <alignment horizontal="right"/>
    </xf>
    <xf numFmtId="3" fontId="23" fillId="2" borderId="1" xfId="2" applyNumberFormat="1" applyFont="1" applyFill="1" applyBorder="1" applyAlignment="1">
      <alignment horizontal="right"/>
    </xf>
    <xf numFmtId="3" fontId="22" fillId="2" borderId="1" xfId="2" applyNumberFormat="1" applyFont="1" applyFill="1" applyBorder="1" applyAlignment="1">
      <alignment horizontal="right"/>
    </xf>
    <xf numFmtId="1" fontId="23" fillId="3" borderId="0" xfId="0" applyNumberFormat="1" applyFont="1" applyFill="1" applyAlignment="1">
      <alignment horizontal="right"/>
    </xf>
    <xf numFmtId="166" fontId="21" fillId="3" borderId="0" xfId="0" applyNumberFormat="1" applyFont="1" applyFill="1" applyAlignment="1">
      <alignment horizontal="right"/>
    </xf>
    <xf numFmtId="1" fontId="23" fillId="0" borderId="0" xfId="0" applyNumberFormat="1" applyFont="1" applyAlignment="1">
      <alignment horizontal="right"/>
    </xf>
    <xf numFmtId="166" fontId="21" fillId="0" borderId="0" xfId="0" applyNumberFormat="1" applyFont="1" applyAlignment="1">
      <alignment horizontal="right"/>
    </xf>
    <xf numFmtId="1" fontId="23" fillId="2" borderId="0" xfId="0" applyNumberFormat="1" applyFont="1" applyFill="1" applyAlignment="1">
      <alignment horizontal="right"/>
    </xf>
    <xf numFmtId="166" fontId="21" fillId="2" borderId="0" xfId="0" applyNumberFormat="1" applyFont="1" applyFill="1" applyAlignment="1">
      <alignment horizontal="right"/>
    </xf>
    <xf numFmtId="9" fontId="23" fillId="3" borderId="0" xfId="1" applyFont="1" applyFill="1"/>
    <xf numFmtId="9" fontId="23" fillId="0" borderId="0" xfId="1" applyFont="1"/>
    <xf numFmtId="9" fontId="23" fillId="2" borderId="0" xfId="1" applyFont="1" applyFill="1"/>
    <xf numFmtId="40" fontId="24" fillId="2" borderId="0" xfId="0" applyNumberFormat="1" applyFont="1" applyFill="1" applyAlignment="1">
      <alignment horizontal="left" vertical="center" wrapText="1"/>
    </xf>
    <xf numFmtId="3" fontId="23" fillId="2" borderId="0" xfId="0" applyNumberFormat="1" applyFont="1" applyFill="1" applyAlignment="1">
      <alignment vertical="center" wrapText="1"/>
    </xf>
    <xf numFmtId="6" fontId="21" fillId="2" borderId="0" xfId="0" applyNumberFormat="1" applyFont="1" applyFill="1" applyAlignment="1">
      <alignment vertical="center" wrapText="1"/>
    </xf>
    <xf numFmtId="0" fontId="21" fillId="0" borderId="0" xfId="0" applyFont="1" applyAlignment="1">
      <alignment vertical="center"/>
    </xf>
    <xf numFmtId="3" fontId="21" fillId="0" borderId="0" xfId="0" applyNumberFormat="1" applyFont="1" applyAlignment="1">
      <alignment vertical="center"/>
    </xf>
    <xf numFmtId="0" fontId="26" fillId="0" borderId="0" xfId="1" applyNumberFormat="1" applyFont="1"/>
    <xf numFmtId="0" fontId="26" fillId="0" borderId="0" xfId="0" applyFont="1"/>
    <xf numFmtId="0" fontId="25" fillId="0" borderId="0" xfId="0" applyFont="1"/>
    <xf numFmtId="3" fontId="27" fillId="3" borderId="0" xfId="0" applyNumberFormat="1" applyFont="1" applyFill="1" applyAlignment="1">
      <alignment horizontal="center"/>
    </xf>
    <xf numFmtId="3" fontId="26" fillId="3" borderId="0" xfId="0" applyNumberFormat="1" applyFont="1" applyFill="1" applyAlignment="1">
      <alignment horizontal="center"/>
    </xf>
    <xf numFmtId="3" fontId="27" fillId="0" borderId="0" xfId="0" applyNumberFormat="1" applyFont="1" applyAlignment="1">
      <alignment horizontal="center"/>
    </xf>
    <xf numFmtId="3" fontId="26" fillId="0" borderId="0" xfId="0" applyNumberFormat="1" applyFont="1" applyAlignment="1">
      <alignment horizontal="center"/>
    </xf>
    <xf numFmtId="3" fontId="27" fillId="2" borderId="0" xfId="0" applyNumberFormat="1" applyFont="1" applyFill="1" applyAlignment="1">
      <alignment horizontal="center"/>
    </xf>
    <xf numFmtId="3" fontId="25" fillId="2" borderId="0" xfId="0" applyNumberFormat="1" applyFont="1" applyFill="1" applyAlignment="1">
      <alignment horizontal="center"/>
    </xf>
    <xf numFmtId="3" fontId="27" fillId="3" borderId="0" xfId="0" applyNumberFormat="1" applyFont="1" applyFill="1"/>
    <xf numFmtId="3" fontId="26" fillId="3" borderId="0" xfId="0" applyNumberFormat="1" applyFont="1" applyFill="1"/>
    <xf numFmtId="3" fontId="27" fillId="0" borderId="0" xfId="0" applyNumberFormat="1" applyFont="1"/>
    <xf numFmtId="3" fontId="26" fillId="0" borderId="0" xfId="0" applyNumberFormat="1" applyFont="1"/>
    <xf numFmtId="3" fontId="27" fillId="2" borderId="0" xfId="0" applyNumberFormat="1" applyFont="1" applyFill="1"/>
    <xf numFmtId="8" fontId="26" fillId="0" borderId="0" xfId="0" applyNumberFormat="1" applyFont="1"/>
    <xf numFmtId="0" fontId="27" fillId="0" borderId="0" xfId="0" applyFont="1"/>
    <xf numFmtId="3" fontId="26" fillId="3" borderId="1" xfId="0" applyNumberFormat="1" applyFont="1" applyFill="1" applyBorder="1"/>
    <xf numFmtId="3" fontId="26" fillId="0" borderId="1" xfId="0" applyNumberFormat="1" applyFont="1" applyBorder="1"/>
    <xf numFmtId="6" fontId="25" fillId="3" borderId="0" xfId="0" applyNumberFormat="1" applyFont="1" applyFill="1"/>
    <xf numFmtId="6" fontId="25" fillId="0" borderId="0" xfId="0" applyNumberFormat="1" applyFont="1"/>
    <xf numFmtId="6" fontId="25" fillId="2" borderId="2" xfId="0" applyNumberFormat="1" applyFont="1" applyFill="1" applyBorder="1"/>
    <xf numFmtId="6" fontId="25" fillId="2" borderId="0" xfId="0" applyNumberFormat="1" applyFont="1" applyFill="1"/>
    <xf numFmtId="38" fontId="27" fillId="3" borderId="0" xfId="0" applyNumberFormat="1" applyFont="1" applyFill="1" applyAlignment="1">
      <alignment horizontal="right"/>
    </xf>
    <xf numFmtId="6" fontId="27" fillId="3" borderId="0" xfId="0" applyNumberFormat="1" applyFont="1" applyFill="1"/>
    <xf numFmtId="38" fontId="27" fillId="0" borderId="0" xfId="0" applyNumberFormat="1" applyFont="1" applyAlignment="1">
      <alignment horizontal="right"/>
    </xf>
    <xf numFmtId="6" fontId="27" fillId="0" borderId="0" xfId="0" applyNumberFormat="1" applyFont="1"/>
    <xf numFmtId="38" fontId="27" fillId="3" borderId="0" xfId="0" applyNumberFormat="1" applyFont="1" applyFill="1"/>
    <xf numFmtId="38" fontId="27" fillId="0" borderId="0" xfId="0" applyNumberFormat="1" applyFont="1"/>
    <xf numFmtId="38" fontId="27" fillId="2" borderId="0" xfId="0" applyNumberFormat="1" applyFont="1" applyFill="1"/>
    <xf numFmtId="6" fontId="27" fillId="2" borderId="0" xfId="0" applyNumberFormat="1" applyFont="1" applyFill="1"/>
    <xf numFmtId="0" fontId="27" fillId="0" borderId="0" xfId="1" applyNumberFormat="1" applyFont="1"/>
    <xf numFmtId="6" fontId="26" fillId="0" borderId="0" xfId="0" applyNumberFormat="1" applyFont="1"/>
    <xf numFmtId="3" fontId="25" fillId="2" borderId="0" xfId="0" applyNumberFormat="1" applyFont="1" applyFill="1"/>
    <xf numFmtId="9" fontId="26" fillId="0" borderId="0" xfId="1" applyFont="1"/>
    <xf numFmtId="0" fontId="25" fillId="0" borderId="0" xfId="0" applyFont="1" applyAlignment="1">
      <alignment horizontal="left" vertical="top"/>
    </xf>
    <xf numFmtId="3" fontId="27" fillId="3" borderId="2" xfId="0" applyNumberFormat="1" applyFont="1" applyFill="1" applyBorder="1"/>
    <xf numFmtId="6" fontId="25" fillId="3" borderId="2" xfId="0" applyNumberFormat="1" applyFont="1" applyFill="1" applyBorder="1"/>
    <xf numFmtId="3" fontId="27" fillId="0" borderId="2" xfId="0" applyNumberFormat="1" applyFont="1" applyBorder="1"/>
    <xf numFmtId="6" fontId="25" fillId="0" borderId="2" xfId="0" applyNumberFormat="1" applyFont="1" applyBorder="1"/>
    <xf numFmtId="3" fontId="27" fillId="2" borderId="2" xfId="0" applyNumberFormat="1" applyFont="1" applyFill="1" applyBorder="1"/>
    <xf numFmtId="0" fontId="26" fillId="3" borderId="0" xfId="0" applyFont="1" applyFill="1"/>
    <xf numFmtId="0" fontId="27" fillId="3" borderId="0" xfId="0" applyFont="1" applyFill="1"/>
    <xf numFmtId="0" fontId="27" fillId="2" borderId="0" xfId="0" applyFont="1" applyFill="1"/>
    <xf numFmtId="0" fontId="25" fillId="2" borderId="0" xfId="0" applyFont="1" applyFill="1"/>
    <xf numFmtId="38" fontId="26" fillId="3" borderId="0" xfId="0" applyNumberFormat="1" applyFont="1" applyFill="1"/>
    <xf numFmtId="38" fontId="26" fillId="0" borderId="0" xfId="0" applyNumberFormat="1" applyFont="1"/>
    <xf numFmtId="40" fontId="26" fillId="0" borderId="0" xfId="0" applyNumberFormat="1" applyFont="1"/>
    <xf numFmtId="0" fontId="25" fillId="0" borderId="0" xfId="0" applyFont="1" applyAlignment="1">
      <alignment horizontal="left"/>
    </xf>
    <xf numFmtId="3" fontId="27" fillId="3" borderId="2" xfId="0" applyNumberFormat="1" applyFont="1" applyFill="1" applyBorder="1" applyAlignment="1">
      <alignment horizontal="right"/>
    </xf>
    <xf numFmtId="6" fontId="25" fillId="3" borderId="2" xfId="0" applyNumberFormat="1" applyFont="1" applyFill="1" applyBorder="1" applyAlignment="1">
      <alignment horizontal="right"/>
    </xf>
    <xf numFmtId="3" fontId="27" fillId="0" borderId="2" xfId="0" applyNumberFormat="1" applyFont="1" applyBorder="1" applyAlignment="1">
      <alignment horizontal="right"/>
    </xf>
    <xf numFmtId="6" fontId="25" fillId="0" borderId="2" xfId="0" applyNumberFormat="1" applyFont="1" applyBorder="1" applyAlignment="1">
      <alignment horizontal="right"/>
    </xf>
    <xf numFmtId="3" fontId="27" fillId="2" borderId="2" xfId="0" applyNumberFormat="1" applyFont="1" applyFill="1" applyBorder="1" applyAlignment="1">
      <alignment horizontal="right"/>
    </xf>
    <xf numFmtId="3" fontId="25" fillId="2" borderId="2" xfId="0" applyNumberFormat="1" applyFont="1" applyFill="1" applyBorder="1" applyAlignment="1">
      <alignment horizontal="right"/>
    </xf>
    <xf numFmtId="0" fontId="25" fillId="0" borderId="0" xfId="0" applyFont="1" applyAlignment="1">
      <alignment horizontal="right"/>
    </xf>
    <xf numFmtId="3" fontId="27" fillId="3" borderId="0" xfId="0" applyNumberFormat="1" applyFont="1" applyFill="1" applyAlignment="1">
      <alignment horizontal="right"/>
    </xf>
    <xf numFmtId="6" fontId="25" fillId="3" borderId="0" xfId="0" applyNumberFormat="1" applyFont="1" applyFill="1" applyAlignment="1">
      <alignment horizontal="right"/>
    </xf>
    <xf numFmtId="3" fontId="27" fillId="0" borderId="0" xfId="0" applyNumberFormat="1" applyFont="1" applyAlignment="1">
      <alignment horizontal="right"/>
    </xf>
    <xf numFmtId="6" fontId="25" fillId="0" borderId="0" xfId="0" applyNumberFormat="1" applyFont="1" applyAlignment="1">
      <alignment horizontal="right"/>
    </xf>
    <xf numFmtId="3" fontId="27" fillId="2" borderId="0" xfId="0" applyNumberFormat="1" applyFont="1" applyFill="1" applyAlignment="1">
      <alignment horizontal="right"/>
    </xf>
    <xf numFmtId="6" fontId="25" fillId="2" borderId="0" xfId="0" applyNumberFormat="1" applyFont="1" applyFill="1" applyAlignment="1">
      <alignment horizontal="right"/>
    </xf>
    <xf numFmtId="0" fontId="25" fillId="0" borderId="0" xfId="0" applyFont="1" applyAlignment="1">
      <alignment vertical="top" wrapText="1"/>
    </xf>
    <xf numFmtId="3" fontId="27" fillId="0" borderId="0" xfId="2" applyNumberFormat="1" applyFont="1"/>
    <xf numFmtId="3" fontId="27" fillId="3" borderId="0" xfId="2" applyNumberFormat="1" applyFont="1" applyFill="1" applyAlignment="1">
      <alignment horizontal="right"/>
    </xf>
    <xf numFmtId="3" fontId="26" fillId="3" borderId="0" xfId="2" applyNumberFormat="1" applyFont="1" applyFill="1" applyAlignment="1">
      <alignment horizontal="right"/>
    </xf>
    <xf numFmtId="3" fontId="27" fillId="0" borderId="0" xfId="2" applyNumberFormat="1" applyFont="1" applyAlignment="1">
      <alignment horizontal="right"/>
    </xf>
    <xf numFmtId="3" fontId="26" fillId="0" borderId="0" xfId="2" applyNumberFormat="1" applyFont="1" applyAlignment="1">
      <alignment horizontal="right"/>
    </xf>
    <xf numFmtId="3" fontId="27" fillId="2" borderId="0" xfId="2" applyNumberFormat="1" applyFont="1" applyFill="1" applyAlignment="1">
      <alignment horizontal="right"/>
    </xf>
    <xf numFmtId="3" fontId="25" fillId="2" borderId="0" xfId="2" applyNumberFormat="1" applyFont="1" applyFill="1" applyAlignment="1">
      <alignment horizontal="right"/>
    </xf>
    <xf numFmtId="3" fontId="26" fillId="0" borderId="0" xfId="2" applyNumberFormat="1" applyFont="1"/>
    <xf numFmtId="3" fontId="27" fillId="3" borderId="1" xfId="2" applyNumberFormat="1" applyFont="1" applyFill="1" applyBorder="1" applyAlignment="1">
      <alignment horizontal="right"/>
    </xf>
    <xf numFmtId="3" fontId="27" fillId="0" borderId="1" xfId="2" applyNumberFormat="1" applyFont="1" applyBorder="1" applyAlignment="1">
      <alignment horizontal="right"/>
    </xf>
    <xf numFmtId="3" fontId="27" fillId="2" borderId="1" xfId="2" applyNumberFormat="1" applyFont="1" applyFill="1" applyBorder="1" applyAlignment="1">
      <alignment horizontal="right"/>
    </xf>
    <xf numFmtId="3" fontId="25" fillId="2" borderId="1" xfId="2" applyNumberFormat="1" applyFont="1" applyFill="1" applyBorder="1" applyAlignment="1">
      <alignment horizontal="right"/>
    </xf>
    <xf numFmtId="1" fontId="27" fillId="3" borderId="0" xfId="0" applyNumberFormat="1" applyFont="1" applyFill="1" applyAlignment="1">
      <alignment horizontal="right"/>
    </xf>
    <xf numFmtId="166" fontId="25" fillId="3" borderId="0" xfId="0" applyNumberFormat="1" applyFont="1" applyFill="1" applyAlignment="1">
      <alignment horizontal="right"/>
    </xf>
    <xf numFmtId="1" fontId="27" fillId="0" borderId="0" xfId="0" applyNumberFormat="1" applyFont="1" applyAlignment="1">
      <alignment horizontal="right"/>
    </xf>
    <xf numFmtId="166" fontId="25" fillId="0" borderId="0" xfId="0" applyNumberFormat="1" applyFont="1" applyAlignment="1">
      <alignment horizontal="right"/>
    </xf>
    <xf numFmtId="1" fontId="27" fillId="2" borderId="0" xfId="0" applyNumberFormat="1" applyFont="1" applyFill="1" applyAlignment="1">
      <alignment horizontal="right"/>
    </xf>
    <xf numFmtId="166" fontId="25" fillId="2" borderId="0" xfId="0" applyNumberFormat="1" applyFont="1" applyFill="1" applyAlignment="1">
      <alignment horizontal="right"/>
    </xf>
    <xf numFmtId="8" fontId="25" fillId="0" borderId="0" xfId="0" applyNumberFormat="1" applyFont="1"/>
    <xf numFmtId="9" fontId="27" fillId="3" borderId="0" xfId="1" applyFont="1" applyFill="1"/>
    <xf numFmtId="9" fontId="27" fillId="0" borderId="0" xfId="1" applyFont="1"/>
    <xf numFmtId="9" fontId="27" fillId="2" borderId="0" xfId="1" applyFont="1" applyFill="1"/>
    <xf numFmtId="40" fontId="28" fillId="2" borderId="0" xfId="0" applyNumberFormat="1" applyFont="1" applyFill="1" applyAlignment="1">
      <alignment horizontal="left" vertical="center" wrapText="1"/>
    </xf>
    <xf numFmtId="3" fontId="27" fillId="2" borderId="0" xfId="0" applyNumberFormat="1" applyFont="1" applyFill="1" applyAlignment="1">
      <alignment vertical="center" wrapText="1"/>
    </xf>
    <xf numFmtId="6" fontId="25" fillId="2" borderId="0" xfId="0" applyNumberFormat="1" applyFont="1" applyFill="1" applyAlignment="1">
      <alignment vertical="center" wrapText="1"/>
    </xf>
    <xf numFmtId="0" fontId="26" fillId="0" borderId="0" xfId="0" applyFont="1" applyAlignment="1">
      <alignment vertical="center" wrapText="1"/>
    </xf>
    <xf numFmtId="3" fontId="25" fillId="0" borderId="0" xfId="0" applyNumberFormat="1" applyFont="1"/>
    <xf numFmtId="0" fontId="29" fillId="2" borderId="0" xfId="0" applyFont="1" applyFill="1" applyAlignment="1">
      <alignment horizontal="center"/>
    </xf>
    <xf numFmtId="0" fontId="30" fillId="0" borderId="0" xfId="0" applyFont="1"/>
    <xf numFmtId="0" fontId="29" fillId="0" borderId="0" xfId="0" applyFont="1"/>
    <xf numFmtId="0" fontId="31" fillId="3" borderId="0" xfId="0" applyFont="1" applyFill="1" applyAlignment="1">
      <alignment horizontal="center"/>
    </xf>
    <xf numFmtId="0" fontId="31" fillId="0" borderId="0" xfId="0" applyFont="1" applyAlignment="1">
      <alignment horizontal="center"/>
    </xf>
    <xf numFmtId="164" fontId="31" fillId="3" borderId="0" xfId="2" applyNumberFormat="1" applyFont="1" applyFill="1" applyAlignment="1">
      <alignment horizontal="center"/>
    </xf>
    <xf numFmtId="0" fontId="31" fillId="0" borderId="0" xfId="0" applyFont="1"/>
    <xf numFmtId="42" fontId="31" fillId="0" borderId="0" xfId="2" applyNumberFormat="1" applyFont="1" applyAlignment="1">
      <alignment horizontal="center"/>
    </xf>
    <xf numFmtId="0" fontId="32" fillId="2" borderId="0" xfId="0" applyFont="1" applyFill="1" applyAlignment="1">
      <alignment horizontal="center"/>
    </xf>
    <xf numFmtId="164" fontId="31" fillId="3" borderId="0" xfId="2" applyNumberFormat="1" applyFont="1" applyFill="1" applyAlignment="1">
      <alignment horizontal="right"/>
    </xf>
    <xf numFmtId="164" fontId="31" fillId="0" borderId="0" xfId="2" applyNumberFormat="1" applyFont="1" applyAlignment="1">
      <alignment horizontal="right" indent="1"/>
    </xf>
    <xf numFmtId="164" fontId="31" fillId="3" borderId="0" xfId="2" applyNumberFormat="1" applyFont="1" applyFill="1" applyAlignment="1">
      <alignment horizontal="right" indent="1"/>
    </xf>
    <xf numFmtId="164" fontId="30" fillId="0" borderId="0" xfId="0" applyNumberFormat="1" applyFont="1" applyAlignment="1">
      <alignment horizontal="right" indent="1"/>
    </xf>
    <xf numFmtId="164" fontId="31" fillId="0" borderId="0" xfId="2" applyNumberFormat="1" applyFont="1" applyAlignment="1">
      <alignment horizontal="right"/>
    </xf>
    <xf numFmtId="164" fontId="30" fillId="2" borderId="0" xfId="0" applyNumberFormat="1" applyFont="1" applyFill="1" applyAlignment="1">
      <alignment horizontal="right"/>
    </xf>
    <xf numFmtId="0" fontId="30" fillId="0" borderId="0" xfId="0" applyFont="1" applyAlignment="1">
      <alignment horizontal="right"/>
    </xf>
    <xf numFmtId="164" fontId="31" fillId="3" borderId="1" xfId="2" applyNumberFormat="1" applyFont="1" applyFill="1" applyBorder="1" applyAlignment="1">
      <alignment horizontal="right" indent="1"/>
    </xf>
    <xf numFmtId="164" fontId="31" fillId="0" borderId="1" xfId="2" applyNumberFormat="1" applyFont="1" applyBorder="1" applyAlignment="1">
      <alignment horizontal="right" indent="1"/>
    </xf>
    <xf numFmtId="164" fontId="30" fillId="0" borderId="1" xfId="0" applyNumberFormat="1" applyFont="1" applyBorder="1" applyAlignment="1">
      <alignment horizontal="right" indent="1"/>
    </xf>
    <xf numFmtId="164" fontId="31" fillId="3" borderId="1" xfId="2" applyNumberFormat="1" applyFont="1" applyFill="1" applyBorder="1" applyAlignment="1">
      <alignment horizontal="right"/>
    </xf>
    <xf numFmtId="164" fontId="31" fillId="0" borderId="1" xfId="2" applyNumberFormat="1" applyFont="1" applyBorder="1" applyAlignment="1">
      <alignment horizontal="right"/>
    </xf>
    <xf numFmtId="164" fontId="30" fillId="2" borderId="1" xfId="0" applyNumberFormat="1" applyFont="1" applyFill="1" applyBorder="1" applyAlignment="1">
      <alignment horizontal="right"/>
    </xf>
    <xf numFmtId="3" fontId="31" fillId="3" borderId="0" xfId="0" applyNumberFormat="1" applyFont="1" applyFill="1"/>
    <xf numFmtId="6" fontId="29" fillId="3" borderId="0" xfId="0" applyNumberFormat="1" applyFont="1" applyFill="1"/>
    <xf numFmtId="6" fontId="29" fillId="0" borderId="0" xfId="0" applyNumberFormat="1" applyFont="1"/>
    <xf numFmtId="6" fontId="29" fillId="2" borderId="0" xfId="0" applyNumberFormat="1" applyFont="1" applyFill="1"/>
    <xf numFmtId="42" fontId="29" fillId="3" borderId="0" xfId="2" applyNumberFormat="1" applyFont="1" applyFill="1" applyAlignment="1">
      <alignment horizontal="right"/>
    </xf>
    <xf numFmtId="42" fontId="29" fillId="0" borderId="0" xfId="2" applyNumberFormat="1" applyFont="1" applyAlignment="1">
      <alignment horizontal="right"/>
    </xf>
    <xf numFmtId="42" fontId="29" fillId="2" borderId="0" xfId="0" applyNumberFormat="1" applyFont="1" applyFill="1" applyAlignment="1">
      <alignment horizontal="right"/>
    </xf>
    <xf numFmtId="0" fontId="31" fillId="0" borderId="0" xfId="0" applyFont="1" applyAlignment="1">
      <alignment horizontal="left"/>
    </xf>
    <xf numFmtId="42" fontId="31" fillId="3" borderId="0" xfId="0" applyNumberFormat="1" applyFont="1" applyFill="1" applyAlignment="1">
      <alignment horizontal="right"/>
    </xf>
    <xf numFmtId="42" fontId="31" fillId="0" borderId="0" xfId="0" applyNumberFormat="1" applyFont="1" applyAlignment="1">
      <alignment horizontal="right"/>
    </xf>
    <xf numFmtId="42" fontId="31" fillId="3" borderId="0" xfId="2" applyNumberFormat="1" applyFont="1" applyFill="1" applyAlignment="1">
      <alignment horizontal="right"/>
    </xf>
    <xf numFmtId="0" fontId="31" fillId="0" borderId="0" xfId="0" applyFont="1" applyAlignment="1">
      <alignment horizontal="right"/>
    </xf>
    <xf numFmtId="0" fontId="29" fillId="0" borderId="0" xfId="0" applyFont="1" applyAlignment="1">
      <alignment horizontal="left"/>
    </xf>
    <xf numFmtId="42" fontId="29" fillId="3" borderId="0" xfId="0" applyNumberFormat="1" applyFont="1" applyFill="1" applyAlignment="1">
      <alignment horizontal="right"/>
    </xf>
    <xf numFmtId="42" fontId="29" fillId="0" borderId="0" xfId="0" applyNumberFormat="1" applyFont="1" applyAlignment="1">
      <alignment horizontal="right"/>
    </xf>
    <xf numFmtId="0" fontId="30" fillId="0" borderId="0" xfId="0" applyFont="1" applyAlignment="1">
      <alignment horizontal="left"/>
    </xf>
    <xf numFmtId="3" fontId="31" fillId="3" borderId="0" xfId="3" applyNumberFormat="1" applyFont="1" applyFill="1" applyAlignment="1">
      <alignment horizontal="right"/>
    </xf>
    <xf numFmtId="3" fontId="31" fillId="0" borderId="0" xfId="3" applyNumberFormat="1" applyFont="1" applyAlignment="1">
      <alignment horizontal="right"/>
    </xf>
    <xf numFmtId="165" fontId="31" fillId="0" borderId="0" xfId="3" applyNumberFormat="1" applyFont="1" applyAlignment="1">
      <alignment horizontal="right"/>
    </xf>
    <xf numFmtId="165" fontId="31" fillId="3" borderId="0" xfId="3" applyNumberFormat="1" applyFont="1" applyFill="1" applyAlignment="1">
      <alignment horizontal="right"/>
    </xf>
    <xf numFmtId="42" fontId="31" fillId="0" borderId="0" xfId="3" applyNumberFormat="1" applyFont="1" applyAlignment="1">
      <alignment horizontal="right"/>
    </xf>
    <xf numFmtId="0" fontId="31" fillId="0" borderId="0" xfId="3" applyNumberFormat="1" applyFont="1" applyAlignment="1">
      <alignment horizontal="right"/>
    </xf>
    <xf numFmtId="43" fontId="31" fillId="0" borderId="0" xfId="1" applyNumberFormat="1" applyFont="1" applyAlignment="1">
      <alignment horizontal="right"/>
    </xf>
    <xf numFmtId="0" fontId="31" fillId="0" borderId="0" xfId="3" applyNumberFormat="1" applyFont="1" applyAlignment="1">
      <alignment horizontal="left"/>
    </xf>
    <xf numFmtId="3" fontId="33" fillId="0" borderId="0" xfId="3" applyNumberFormat="1" applyFont="1" applyAlignment="1">
      <alignment horizontal="right"/>
    </xf>
    <xf numFmtId="0" fontId="31" fillId="0" borderId="0" xfId="1" applyNumberFormat="1" applyFont="1" applyAlignment="1">
      <alignment horizontal="right"/>
    </xf>
    <xf numFmtId="164" fontId="30" fillId="0" borderId="0" xfId="0" applyNumberFormat="1" applyFont="1" applyAlignment="1">
      <alignment horizontal="right"/>
    </xf>
    <xf numFmtId="165" fontId="29" fillId="3" borderId="0" xfId="3" applyNumberFormat="1" applyFont="1" applyFill="1" applyAlignment="1">
      <alignment horizontal="right"/>
    </xf>
    <xf numFmtId="165" fontId="29" fillId="0" borderId="0" xfId="3" applyNumberFormat="1" applyFont="1" applyAlignment="1">
      <alignment horizontal="right"/>
    </xf>
    <xf numFmtId="164" fontId="29" fillId="0" borderId="0" xfId="2" applyNumberFormat="1" applyFont="1" applyAlignment="1">
      <alignment horizontal="right"/>
    </xf>
    <xf numFmtId="0" fontId="30" fillId="3" borderId="0" xfId="0" applyFont="1" applyFill="1"/>
    <xf numFmtId="3" fontId="30" fillId="3" borderId="0" xfId="0" applyNumberFormat="1" applyFont="1" applyFill="1"/>
    <xf numFmtId="3" fontId="30" fillId="0" borderId="0" xfId="0" applyNumberFormat="1" applyFont="1"/>
    <xf numFmtId="38" fontId="30" fillId="3" borderId="0" xfId="0" applyNumberFormat="1" applyFont="1" applyFill="1"/>
    <xf numFmtId="38" fontId="30" fillId="0" borderId="0" xfId="0" applyNumberFormat="1" applyFont="1"/>
    <xf numFmtId="38" fontId="31" fillId="3" borderId="0" xfId="0" applyNumberFormat="1" applyFont="1" applyFill="1"/>
    <xf numFmtId="38" fontId="30" fillId="0" borderId="0" xfId="2" applyNumberFormat="1" applyFont="1"/>
    <xf numFmtId="38" fontId="30" fillId="3" borderId="0" xfId="2" applyNumberFormat="1" applyFont="1" applyFill="1"/>
    <xf numFmtId="40" fontId="30" fillId="0" borderId="0" xfId="0" applyNumberFormat="1" applyFont="1"/>
    <xf numFmtId="6" fontId="29" fillId="3" borderId="2" xfId="0" applyNumberFormat="1" applyFont="1" applyFill="1" applyBorder="1" applyAlignment="1">
      <alignment horizontal="right"/>
    </xf>
    <xf numFmtId="6" fontId="29" fillId="0" borderId="2" xfId="0" applyNumberFormat="1" applyFont="1" applyBorder="1" applyAlignment="1">
      <alignment horizontal="right"/>
    </xf>
    <xf numFmtId="0" fontId="29" fillId="0" borderId="0" xfId="0" applyFont="1" applyAlignment="1">
      <alignment horizontal="right"/>
    </xf>
    <xf numFmtId="6" fontId="29" fillId="3" borderId="0" xfId="0" applyNumberFormat="1" applyFont="1" applyFill="1" applyAlignment="1">
      <alignment horizontal="right"/>
    </xf>
    <xf numFmtId="6" fontId="29" fillId="0" borderId="0" xfId="0" applyNumberFormat="1" applyFont="1" applyAlignment="1">
      <alignment horizontal="right"/>
    </xf>
    <xf numFmtId="0" fontId="29" fillId="0" borderId="0" xfId="0" applyFont="1" applyAlignment="1">
      <alignment vertical="top" wrapText="1"/>
    </xf>
    <xf numFmtId="0" fontId="30" fillId="3" borderId="0" xfId="0" applyFont="1" applyFill="1" applyAlignment="1">
      <alignment horizontal="right"/>
    </xf>
    <xf numFmtId="42" fontId="31" fillId="0" borderId="0" xfId="2" applyNumberFormat="1" applyFont="1" applyAlignment="1">
      <alignment horizontal="right"/>
    </xf>
    <xf numFmtId="166" fontId="29" fillId="3" borderId="0" xfId="2" applyNumberFormat="1" applyFont="1" applyFill="1" applyAlignment="1">
      <alignment horizontal="right"/>
    </xf>
    <xf numFmtId="38" fontId="31" fillId="3" borderId="0" xfId="2" applyNumberFormat="1" applyFont="1" applyFill="1" applyAlignment="1">
      <alignment horizontal="right"/>
    </xf>
    <xf numFmtId="38" fontId="31" fillId="0" borderId="0" xfId="2" applyNumberFormat="1" applyFont="1" applyAlignment="1">
      <alignment horizontal="right"/>
    </xf>
    <xf numFmtId="38" fontId="31" fillId="3" borderId="1" xfId="2" applyNumberFormat="1" applyFont="1" applyFill="1" applyBorder="1" applyAlignment="1">
      <alignment horizontal="right"/>
    </xf>
    <xf numFmtId="38" fontId="31" fillId="0" borderId="1" xfId="2" applyNumberFormat="1" applyFont="1" applyBorder="1" applyAlignment="1">
      <alignment horizontal="right"/>
    </xf>
    <xf numFmtId="166" fontId="29" fillId="3" borderId="0" xfId="0" applyNumberFormat="1" applyFont="1" applyFill="1" applyAlignment="1">
      <alignment horizontal="right"/>
    </xf>
    <xf numFmtId="166" fontId="29" fillId="0" borderId="0" xfId="0" applyNumberFormat="1" applyFont="1" applyAlignment="1">
      <alignment horizontal="right"/>
    </xf>
    <xf numFmtId="166" fontId="29" fillId="2" borderId="0" xfId="0" applyNumberFormat="1" applyFont="1" applyFill="1" applyAlignment="1">
      <alignment horizontal="right"/>
    </xf>
    <xf numFmtId="0" fontId="29" fillId="0" borderId="0" xfId="1" applyNumberFormat="1" applyFont="1"/>
    <xf numFmtId="8" fontId="29" fillId="0" borderId="0" xfId="0" applyNumberFormat="1" applyFont="1"/>
    <xf numFmtId="38" fontId="31" fillId="0" borderId="0" xfId="0" applyNumberFormat="1" applyFont="1"/>
    <xf numFmtId="9" fontId="31" fillId="3" borderId="0" xfId="1" applyFont="1" applyFill="1"/>
    <xf numFmtId="9" fontId="31" fillId="0" borderId="0" xfId="1" applyFont="1"/>
    <xf numFmtId="40" fontId="34" fillId="2" borderId="0" xfId="0" applyNumberFormat="1" applyFont="1" applyFill="1" applyAlignment="1">
      <alignment horizontal="left" vertical="center" wrapText="1"/>
    </xf>
    <xf numFmtId="6" fontId="29" fillId="2" borderId="0" xfId="0" applyNumberFormat="1" applyFont="1" applyFill="1" applyAlignment="1">
      <alignment vertical="center" wrapText="1"/>
    </xf>
    <xf numFmtId="0" fontId="29" fillId="0" borderId="0" xfId="0" applyFont="1" applyAlignment="1">
      <alignment horizontal="right" vertical="center"/>
    </xf>
    <xf numFmtId="40" fontId="29" fillId="0" borderId="0" xfId="0" applyNumberFormat="1" applyFont="1" applyAlignment="1">
      <alignment horizontal="right" vertical="center"/>
    </xf>
    <xf numFmtId="0" fontId="12" fillId="0" borderId="0" xfId="0" applyFont="1" applyAlignment="1">
      <alignment horizontal="left" vertical="center"/>
    </xf>
    <xf numFmtId="8" fontId="26" fillId="0" borderId="0" xfId="1" applyNumberFormat="1" applyFont="1"/>
    <xf numFmtId="9" fontId="25" fillId="0" borderId="0" xfId="1" applyFont="1" applyAlignment="1">
      <alignment horizontal="right"/>
    </xf>
    <xf numFmtId="9" fontId="25" fillId="0" borderId="0" xfId="1" applyFont="1"/>
    <xf numFmtId="9" fontId="26" fillId="0" borderId="0" xfId="1" applyFont="1" applyAlignment="1">
      <alignment vertical="center" wrapText="1"/>
    </xf>
    <xf numFmtId="9" fontId="31" fillId="0" borderId="0" xfId="1" applyFont="1" applyAlignment="1">
      <alignment horizontal="right"/>
    </xf>
    <xf numFmtId="9" fontId="15" fillId="0" borderId="0" xfId="1" applyFont="1"/>
    <xf numFmtId="44" fontId="27" fillId="0" borderId="0" xfId="3" applyFont="1"/>
    <xf numFmtId="3" fontId="25" fillId="3" borderId="0" xfId="0" applyNumberFormat="1" applyFont="1" applyFill="1"/>
    <xf numFmtId="6" fontId="4" fillId="0" borderId="0" xfId="0" applyNumberFormat="1" applyFont="1" applyFill="1"/>
    <xf numFmtId="3" fontId="1" fillId="0" borderId="0" xfId="0" applyNumberFormat="1" applyFont="1" applyFill="1"/>
    <xf numFmtId="6" fontId="4" fillId="0" borderId="2" xfId="0" applyNumberFormat="1" applyFont="1" applyFill="1" applyBorder="1"/>
    <xf numFmtId="3" fontId="0" fillId="0" borderId="0" xfId="0" applyNumberFormat="1" applyFill="1"/>
    <xf numFmtId="38" fontId="0" fillId="0" borderId="0" xfId="0" applyNumberFormat="1" applyFill="1"/>
    <xf numFmtId="3" fontId="19" fillId="0" borderId="0" xfId="0" applyNumberFormat="1" applyFont="1" applyFill="1"/>
    <xf numFmtId="3" fontId="18" fillId="0" borderId="0" xfId="0" applyNumberFormat="1" applyFont="1" applyFill="1"/>
    <xf numFmtId="3" fontId="19" fillId="0" borderId="1" xfId="0" applyNumberFormat="1" applyFont="1" applyFill="1" applyBorder="1"/>
    <xf numFmtId="3" fontId="18" fillId="0" borderId="1" xfId="0" applyNumberFormat="1" applyFont="1" applyFill="1" applyBorder="1"/>
    <xf numFmtId="3" fontId="27" fillId="0" borderId="0" xfId="0" applyNumberFormat="1" applyFont="1" applyFill="1"/>
    <xf numFmtId="3" fontId="26" fillId="0" borderId="0" xfId="0" applyNumberFormat="1" applyFont="1" applyFill="1"/>
    <xf numFmtId="3" fontId="17" fillId="0" borderId="0" xfId="0" applyNumberFormat="1" applyFont="1" applyFill="1"/>
    <xf numFmtId="3" fontId="17" fillId="0" borderId="2" xfId="0" applyNumberFormat="1" applyFont="1" applyBorder="1"/>
    <xf numFmtId="3" fontId="17" fillId="0" borderId="2" xfId="0" applyNumberFormat="1" applyFont="1" applyBorder="1" applyAlignment="1">
      <alignment horizontal="right"/>
    </xf>
    <xf numFmtId="3" fontId="17" fillId="0" borderId="0" xfId="0" applyNumberFormat="1" applyFont="1" applyAlignment="1">
      <alignment horizontal="right"/>
    </xf>
    <xf numFmtId="3" fontId="19" fillId="0" borderId="0" xfId="1" applyNumberFormat="1" applyFont="1"/>
    <xf numFmtId="3" fontId="17" fillId="2" borderId="0" xfId="0" applyNumberFormat="1" applyFont="1" applyFill="1" applyAlignment="1">
      <alignment vertical="center" wrapText="1"/>
    </xf>
    <xf numFmtId="166" fontId="15" fillId="3" borderId="0" xfId="0" applyNumberFormat="1" applyFont="1" applyFill="1"/>
    <xf numFmtId="166" fontId="15" fillId="0" borderId="0" xfId="0" applyNumberFormat="1" applyFont="1"/>
    <xf numFmtId="166" fontId="4" fillId="2" borderId="0" xfId="0" applyNumberFormat="1" applyFont="1" applyFill="1"/>
    <xf numFmtId="44" fontId="4" fillId="2" borderId="0" xfId="0" applyNumberFormat="1" applyFont="1" applyFill="1"/>
    <xf numFmtId="0" fontId="4" fillId="2" borderId="0" xfId="0" applyFont="1" applyFill="1"/>
    <xf numFmtId="37" fontId="4" fillId="2" borderId="0" xfId="2" applyNumberFormat="1" applyFont="1" applyFill="1"/>
    <xf numFmtId="37" fontId="4" fillId="2" borderId="1" xfId="2" applyNumberFormat="1" applyFont="1" applyFill="1" applyBorder="1"/>
    <xf numFmtId="166" fontId="4" fillId="2" borderId="0" xfId="2" applyNumberFormat="1" applyFont="1" applyFill="1"/>
    <xf numFmtId="38" fontId="4" fillId="2" borderId="0" xfId="0" applyNumberFormat="1" applyFont="1" applyFill="1"/>
    <xf numFmtId="166" fontId="25" fillId="2" borderId="0" xfId="0" applyNumberFormat="1" applyFont="1" applyFill="1"/>
    <xf numFmtId="166" fontId="31" fillId="2" borderId="0" xfId="0" applyNumberFormat="1" applyFont="1" applyFill="1" applyAlignment="1">
      <alignment horizontal="right"/>
    </xf>
    <xf numFmtId="166" fontId="30" fillId="2" borderId="0" xfId="0" applyNumberFormat="1" applyFont="1" applyFill="1" applyAlignment="1">
      <alignment horizontal="right"/>
    </xf>
    <xf numFmtId="166" fontId="31" fillId="2" borderId="0" xfId="2" applyNumberFormat="1" applyFont="1" applyFill="1" applyAlignment="1">
      <alignment horizontal="right"/>
    </xf>
    <xf numFmtId="166" fontId="29" fillId="2" borderId="2" xfId="0" applyNumberFormat="1" applyFont="1" applyFill="1" applyBorder="1" applyAlignment="1">
      <alignment horizontal="right"/>
    </xf>
    <xf numFmtId="166" fontId="29" fillId="2" borderId="0" xfId="3" applyNumberFormat="1" applyFont="1" applyFill="1" applyAlignment="1">
      <alignment horizontal="right"/>
    </xf>
    <xf numFmtId="166" fontId="29" fillId="2" borderId="0" xfId="0" applyNumberFormat="1" applyFont="1" applyFill="1"/>
    <xf numFmtId="166" fontId="29" fillId="2" borderId="2" xfId="3" applyNumberFormat="1" applyFont="1" applyFill="1" applyBorder="1" applyAlignment="1">
      <alignment horizontal="right"/>
    </xf>
    <xf numFmtId="166" fontId="31" fillId="2" borderId="1" xfId="2" applyNumberFormat="1" applyFont="1" applyFill="1" applyBorder="1" applyAlignment="1">
      <alignment horizontal="right"/>
    </xf>
    <xf numFmtId="166" fontId="31" fillId="2" borderId="0" xfId="0" applyNumberFormat="1" applyFont="1" applyFill="1"/>
    <xf numFmtId="166" fontId="31" fillId="2" borderId="0" xfId="1" applyNumberFormat="1" applyFont="1" applyFill="1"/>
    <xf numFmtId="166" fontId="29" fillId="2" borderId="0" xfId="0" applyNumberFormat="1" applyFont="1" applyFill="1" applyAlignment="1">
      <alignment vertical="center" wrapText="1"/>
    </xf>
    <xf numFmtId="166" fontId="29" fillId="0" borderId="0" xfId="0" applyNumberFormat="1" applyFont="1" applyAlignment="1">
      <alignment horizontal="left" vertical="top"/>
    </xf>
    <xf numFmtId="166" fontId="29" fillId="3" borderId="2" xfId="3" applyNumberFormat="1" applyFont="1" applyFill="1" applyBorder="1" applyAlignment="1">
      <alignment horizontal="right"/>
    </xf>
    <xf numFmtId="166" fontId="29" fillId="0" borderId="2" xfId="3" applyNumberFormat="1" applyFont="1" applyBorder="1" applyAlignment="1">
      <alignment horizontal="right"/>
    </xf>
    <xf numFmtId="166" fontId="31" fillId="0" borderId="0" xfId="0" applyNumberFormat="1" applyFont="1" applyAlignment="1">
      <alignment horizontal="right"/>
    </xf>
    <xf numFmtId="166" fontId="30" fillId="0" borderId="0" xfId="0" applyNumberFormat="1" applyFont="1" applyAlignment="1">
      <alignment horizontal="right"/>
    </xf>
    <xf numFmtId="166" fontId="30" fillId="0" borderId="0" xfId="1" applyNumberFormat="1" applyFont="1" applyAlignment="1">
      <alignment horizontal="right"/>
    </xf>
    <xf numFmtId="166" fontId="29" fillId="0" borderId="0" xfId="0" applyNumberFormat="1" applyFont="1"/>
    <xf numFmtId="166" fontId="30" fillId="0" borderId="0" xfId="0" applyNumberFormat="1" applyFont="1"/>
    <xf numFmtId="164" fontId="31" fillId="0" borderId="0" xfId="2" applyNumberFormat="1" applyFont="1" applyAlignment="1">
      <alignment horizontal="center"/>
    </xf>
    <xf numFmtId="164" fontId="31" fillId="0" borderId="0" xfId="2" applyNumberFormat="1" applyFont="1"/>
    <xf numFmtId="164" fontId="31" fillId="0" borderId="2" xfId="2" applyNumberFormat="1" applyFont="1" applyBorder="1" applyAlignment="1">
      <alignment horizontal="right"/>
    </xf>
    <xf numFmtId="164" fontId="31" fillId="2" borderId="0" xfId="2" applyNumberFormat="1" applyFont="1" applyFill="1" applyAlignment="1">
      <alignment vertical="center" wrapText="1"/>
    </xf>
    <xf numFmtId="164" fontId="31" fillId="3" borderId="0" xfId="2" applyNumberFormat="1" applyFont="1" applyFill="1"/>
    <xf numFmtId="164" fontId="31" fillId="3" borderId="2" xfId="2" applyNumberFormat="1" applyFont="1" applyFill="1" applyBorder="1" applyAlignment="1">
      <alignment horizontal="right"/>
    </xf>
    <xf numFmtId="164" fontId="1" fillId="0" borderId="0" xfId="2" applyNumberFormat="1" applyFont="1"/>
    <xf numFmtId="164" fontId="29" fillId="2" borderId="0" xfId="2" applyNumberFormat="1" applyFont="1" applyFill="1" applyAlignment="1">
      <alignment horizontal="center"/>
    </xf>
    <xf numFmtId="164" fontId="31" fillId="2" borderId="0" xfId="2" applyNumberFormat="1" applyFont="1" applyFill="1" applyAlignment="1">
      <alignment horizontal="center"/>
    </xf>
    <xf numFmtId="164" fontId="31" fillId="2" borderId="0" xfId="2" applyNumberFormat="1" applyFont="1" applyFill="1" applyAlignment="1">
      <alignment horizontal="right"/>
    </xf>
    <xf numFmtId="164" fontId="31" fillId="2" borderId="0" xfId="2" applyNumberFormat="1" applyFont="1" applyFill="1"/>
    <xf numFmtId="164" fontId="31" fillId="2" borderId="2" xfId="2" applyNumberFormat="1" applyFont="1" applyFill="1" applyBorder="1" applyAlignment="1">
      <alignment horizontal="right"/>
    </xf>
    <xf numFmtId="164" fontId="31" fillId="2" borderId="1" xfId="2" applyNumberFormat="1" applyFont="1" applyFill="1" applyBorder="1"/>
    <xf numFmtId="0" fontId="1" fillId="0" borderId="0" xfId="0" applyFont="1" applyAlignment="1">
      <alignment horizontal="right"/>
    </xf>
    <xf numFmtId="40" fontId="5" fillId="0" borderId="0" xfId="0" applyNumberFormat="1" applyFont="1"/>
    <xf numFmtId="3" fontId="5" fillId="0" borderId="0" xfId="0" applyNumberFormat="1" applyFont="1" applyAlignment="1">
      <alignment horizontal="right"/>
    </xf>
    <xf numFmtId="38" fontId="1" fillId="0" borderId="0" xfId="0" applyNumberFormat="1" applyFont="1" applyFill="1"/>
    <xf numFmtId="164" fontId="31" fillId="0" borderId="2" xfId="2" applyNumberFormat="1" applyFont="1" applyFill="1" applyBorder="1" applyAlignment="1">
      <alignment horizontal="right"/>
    </xf>
    <xf numFmtId="44" fontId="26" fillId="0" borderId="0" xfId="3" applyFont="1"/>
    <xf numFmtId="3" fontId="25" fillId="3" borderId="2" xfId="0" applyNumberFormat="1" applyFont="1" applyFill="1" applyBorder="1"/>
    <xf numFmtId="3" fontId="26" fillId="3" borderId="0" xfId="2" applyNumberFormat="1" applyFont="1" applyFill="1"/>
    <xf numFmtId="3" fontId="25" fillId="3" borderId="2" xfId="0" applyNumberFormat="1" applyFont="1" applyFill="1" applyBorder="1" applyAlignment="1">
      <alignment horizontal="right"/>
    </xf>
    <xf numFmtId="3" fontId="25" fillId="3" borderId="0" xfId="0" applyNumberFormat="1" applyFont="1" applyFill="1" applyAlignment="1">
      <alignment horizontal="right"/>
    </xf>
    <xf numFmtId="3" fontId="27" fillId="3" borderId="0" xfId="1" applyNumberFormat="1" applyFont="1" applyFill="1"/>
    <xf numFmtId="3" fontId="25" fillId="2" borderId="0" xfId="0" applyNumberFormat="1" applyFont="1" applyFill="1" applyAlignment="1">
      <alignment vertical="center" wrapText="1"/>
    </xf>
    <xf numFmtId="42" fontId="31" fillId="0" borderId="0" xfId="0" applyNumberFormat="1" applyFont="1" applyFill="1" applyAlignment="1">
      <alignment horizontal="right"/>
    </xf>
    <xf numFmtId="6" fontId="14" fillId="0" borderId="0" xfId="0" applyNumberFormat="1" applyFont="1"/>
    <xf numFmtId="3" fontId="25" fillId="0" borderId="2" xfId="0" applyNumberFormat="1" applyFont="1" applyBorder="1"/>
    <xf numFmtId="3" fontId="25" fillId="0" borderId="2" xfId="0" applyNumberFormat="1" applyFont="1" applyBorder="1" applyAlignment="1">
      <alignment horizontal="right"/>
    </xf>
    <xf numFmtId="3" fontId="25" fillId="0" borderId="0" xfId="0" applyNumberFormat="1" applyFont="1" applyAlignment="1">
      <alignment horizontal="right"/>
    </xf>
    <xf numFmtId="3" fontId="27" fillId="0" borderId="0" xfId="1" applyNumberFormat="1" applyFont="1"/>
    <xf numFmtId="38" fontId="15" fillId="0" borderId="0" xfId="0" applyNumberFormat="1" applyFont="1" applyFill="1"/>
    <xf numFmtId="3" fontId="5" fillId="3" borderId="0" xfId="0" applyNumberFormat="1" applyFont="1" applyFill="1"/>
    <xf numFmtId="3" fontId="1" fillId="0" borderId="1" xfId="0" applyNumberFormat="1" applyFont="1" applyFill="1" applyBorder="1"/>
    <xf numFmtId="3" fontId="0" fillId="0" borderId="1" xfId="0" applyNumberFormat="1" applyFill="1" applyBorder="1"/>
    <xf numFmtId="164" fontId="31" fillId="0" borderId="0" xfId="2" applyNumberFormat="1" applyFont="1" applyFill="1" applyAlignment="1">
      <alignment horizontal="right"/>
    </xf>
    <xf numFmtId="3" fontId="4" fillId="0" borderId="2" xfId="0" applyNumberFormat="1" applyFont="1" applyFill="1" applyBorder="1"/>
    <xf numFmtId="3" fontId="1" fillId="3" borderId="0" xfId="0" applyNumberFormat="1" applyFont="1" applyFill="1" applyBorder="1"/>
    <xf numFmtId="3" fontId="22" fillId="0" borderId="0" xfId="0" applyNumberFormat="1" applyFont="1" applyFill="1"/>
    <xf numFmtId="6" fontId="26" fillId="3" borderId="0" xfId="0" applyNumberFormat="1" applyFont="1" applyFill="1"/>
    <xf numFmtId="164" fontId="29" fillId="0" borderId="0" xfId="0" applyNumberFormat="1" applyFont="1"/>
    <xf numFmtId="4" fontId="26" fillId="0" borderId="0" xfId="0" applyNumberFormat="1" applyFont="1" applyAlignment="1">
      <alignment horizontal="center"/>
    </xf>
    <xf numFmtId="4" fontId="26" fillId="0" borderId="0" xfId="0" applyNumberFormat="1" applyFont="1"/>
    <xf numFmtId="4" fontId="26" fillId="0" borderId="1" xfId="0" applyNumberFormat="1" applyFont="1" applyBorder="1"/>
    <xf numFmtId="4" fontId="25" fillId="0" borderId="0" xfId="0" applyNumberFormat="1" applyFont="1"/>
    <xf numFmtId="4" fontId="27" fillId="0" borderId="0" xfId="0" applyNumberFormat="1" applyFont="1"/>
    <xf numFmtId="4" fontId="26" fillId="0" borderId="0" xfId="0" applyNumberFormat="1" applyFont="1" applyFill="1"/>
    <xf numFmtId="4" fontId="25" fillId="0" borderId="2" xfId="0" applyNumberFormat="1" applyFont="1" applyBorder="1"/>
    <xf numFmtId="4" fontId="25" fillId="0" borderId="2" xfId="0" applyNumberFormat="1" applyFont="1" applyBorder="1" applyAlignment="1">
      <alignment horizontal="right"/>
    </xf>
    <xf numFmtId="4" fontId="25" fillId="0" borderId="0" xfId="0" applyNumberFormat="1" applyFont="1" applyAlignment="1">
      <alignment horizontal="right"/>
    </xf>
    <xf numFmtId="4" fontId="26" fillId="0" borderId="0" xfId="2" applyNumberFormat="1" applyFont="1" applyAlignment="1">
      <alignment horizontal="right"/>
    </xf>
    <xf numFmtId="4" fontId="27" fillId="0" borderId="1" xfId="2" applyNumberFormat="1" applyFont="1" applyBorder="1" applyAlignment="1">
      <alignment horizontal="right"/>
    </xf>
    <xf numFmtId="4" fontId="27" fillId="0" borderId="0" xfId="1" applyNumberFormat="1" applyFont="1"/>
    <xf numFmtId="4" fontId="25" fillId="2" borderId="0" xfId="0" applyNumberFormat="1" applyFont="1" applyFill="1" applyAlignment="1">
      <alignment vertical="center" wrapText="1"/>
    </xf>
    <xf numFmtId="4" fontId="25" fillId="0" borderId="0" xfId="0" applyNumberFormat="1" applyFont="1" applyFill="1"/>
    <xf numFmtId="3" fontId="13" fillId="3" borderId="0" xfId="0" applyNumberFormat="1" applyFont="1" applyFill="1" applyAlignment="1">
      <alignment horizontal="center"/>
    </xf>
    <xf numFmtId="3" fontId="13" fillId="0" borderId="0" xfId="0" applyNumberFormat="1" applyFont="1" applyAlignment="1">
      <alignment horizontal="center"/>
    </xf>
    <xf numFmtId="3" fontId="13" fillId="2" borderId="0" xfId="0" applyNumberFormat="1" applyFont="1" applyFill="1" applyAlignment="1">
      <alignment horizontal="center"/>
    </xf>
    <xf numFmtId="164" fontId="29" fillId="3" borderId="0" xfId="2" applyNumberFormat="1" applyFont="1" applyFill="1" applyAlignment="1">
      <alignment horizontal="center"/>
    </xf>
    <xf numFmtId="0" fontId="29" fillId="3" borderId="0" xfId="0" applyFont="1" applyFill="1" applyAlignment="1">
      <alignment horizontal="center"/>
    </xf>
    <xf numFmtId="0" fontId="29" fillId="0" borderId="0" xfId="0" applyFont="1" applyAlignment="1">
      <alignment horizontal="center"/>
    </xf>
    <xf numFmtId="164" fontId="29" fillId="0" borderId="0" xfId="2" applyNumberFormat="1" applyFont="1" applyAlignment="1">
      <alignment horizontal="center"/>
    </xf>
    <xf numFmtId="42" fontId="29" fillId="0" borderId="0" xfId="0" applyNumberFormat="1" applyFont="1" applyAlignment="1">
      <alignment horizontal="center"/>
    </xf>
    <xf numFmtId="3" fontId="25" fillId="3" borderId="0" xfId="0" applyNumberFormat="1" applyFont="1" applyFill="1" applyAlignment="1">
      <alignment horizontal="center"/>
    </xf>
    <xf numFmtId="3" fontId="25" fillId="0" borderId="0" xfId="0" applyNumberFormat="1" applyFont="1" applyAlignment="1">
      <alignment horizontal="center"/>
    </xf>
    <xf numFmtId="3" fontId="25" fillId="2" borderId="0" xfId="0" applyNumberFormat="1" applyFont="1" applyFill="1" applyAlignment="1">
      <alignment horizontal="center"/>
    </xf>
    <xf numFmtId="3" fontId="4" fillId="3" borderId="0" xfId="0" applyNumberFormat="1" applyFont="1" applyFill="1" applyAlignment="1">
      <alignment horizontal="center"/>
    </xf>
    <xf numFmtId="3" fontId="4" fillId="0" borderId="0" xfId="0" applyNumberFormat="1" applyFont="1" applyAlignment="1">
      <alignment horizontal="center"/>
    </xf>
    <xf numFmtId="3" fontId="4" fillId="2" borderId="0" xfId="0" applyNumberFormat="1" applyFont="1" applyFill="1" applyAlignment="1">
      <alignment horizontal="center"/>
    </xf>
    <xf numFmtId="3" fontId="21" fillId="3" borderId="0" xfId="0" applyNumberFormat="1" applyFont="1" applyFill="1" applyAlignment="1">
      <alignment horizontal="center"/>
    </xf>
    <xf numFmtId="3" fontId="21" fillId="0" borderId="0" xfId="0" applyNumberFormat="1" applyFont="1" applyAlignment="1">
      <alignment horizontal="center"/>
    </xf>
    <xf numFmtId="3" fontId="21" fillId="2" borderId="0" xfId="0" applyNumberFormat="1" applyFont="1" applyFill="1" applyAlignment="1">
      <alignment horizontal="center"/>
    </xf>
    <xf numFmtId="3" fontId="17" fillId="3" borderId="0" xfId="0" applyNumberFormat="1" applyFont="1" applyFill="1" applyAlignment="1">
      <alignment horizontal="center"/>
    </xf>
    <xf numFmtId="3" fontId="17" fillId="0" borderId="0" xfId="0" applyNumberFormat="1" applyFont="1" applyAlignment="1">
      <alignment horizontal="center"/>
    </xf>
    <xf numFmtId="3" fontId="17" fillId="2" borderId="0" xfId="0" applyNumberFormat="1" applyFont="1" applyFill="1" applyAlignment="1">
      <alignment horizontal="center"/>
    </xf>
  </cellXfs>
  <cellStyles count="4">
    <cellStyle name="Comma" xfId="2" builtinId="3"/>
    <cellStyle name="Currency" xfId="3"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31"/>
  <sheetViews>
    <sheetView showGridLines="0" workbookViewId="0">
      <selection activeCell="E5" sqref="E5"/>
    </sheetView>
  </sheetViews>
  <sheetFormatPr defaultColWidth="9.109375" defaultRowHeight="13.2" x14ac:dyDescent="0.25"/>
  <cols>
    <col min="1" max="1" width="3.44140625" style="84" customWidth="1"/>
    <col min="2" max="2" width="100.88671875" style="85" customWidth="1"/>
    <col min="3" max="5" width="11" style="84" customWidth="1"/>
    <col min="6" max="6" width="11" style="85" customWidth="1"/>
    <col min="7" max="7" width="11" style="84" customWidth="1"/>
    <col min="8" max="16384" width="9.109375" style="84"/>
  </cols>
  <sheetData>
    <row r="1" spans="1:6" s="88" customFormat="1" ht="15.6" x14ac:dyDescent="0.25">
      <c r="B1" s="91" t="s">
        <v>29</v>
      </c>
      <c r="F1" s="89"/>
    </row>
    <row r="2" spans="1:6" x14ac:dyDescent="0.25">
      <c r="A2" s="20" t="s">
        <v>58</v>
      </c>
    </row>
    <row r="3" spans="1:6" ht="79.2" x14ac:dyDescent="0.25">
      <c r="B3" s="85" t="s">
        <v>99</v>
      </c>
    </row>
    <row r="4" spans="1:6" x14ac:dyDescent="0.25">
      <c r="A4" s="20" t="s">
        <v>31</v>
      </c>
    </row>
    <row r="5" spans="1:6" ht="54.75" customHeight="1" x14ac:dyDescent="0.25">
      <c r="B5" s="85" t="s">
        <v>71</v>
      </c>
      <c r="F5" s="86"/>
    </row>
    <row r="6" spans="1:6" ht="15.6" x14ac:dyDescent="0.25">
      <c r="B6" s="91" t="s">
        <v>30</v>
      </c>
      <c r="F6" s="20"/>
    </row>
    <row r="7" spans="1:6" s="88" customFormat="1" ht="15" x14ac:dyDescent="0.25">
      <c r="A7" s="20" t="s">
        <v>48</v>
      </c>
      <c r="B7" s="85"/>
      <c r="F7" s="90"/>
    </row>
    <row r="8" spans="1:6" ht="18" customHeight="1" x14ac:dyDescent="0.25">
      <c r="B8" s="85" t="s">
        <v>39</v>
      </c>
      <c r="F8" s="87"/>
    </row>
    <row r="9" spans="1:6" x14ac:dyDescent="0.25">
      <c r="A9" s="20" t="s">
        <v>52</v>
      </c>
    </row>
    <row r="10" spans="1:6" ht="56.25" customHeight="1" x14ac:dyDescent="0.25">
      <c r="B10" s="85" t="s">
        <v>60</v>
      </c>
    </row>
    <row r="11" spans="1:6" x14ac:dyDescent="0.25">
      <c r="A11" s="20" t="s">
        <v>54</v>
      </c>
    </row>
    <row r="12" spans="1:6" ht="30" customHeight="1" x14ac:dyDescent="0.25">
      <c r="B12" s="85" t="s">
        <v>40</v>
      </c>
    </row>
    <row r="13" spans="1:6" x14ac:dyDescent="0.25">
      <c r="A13" s="20" t="s">
        <v>32</v>
      </c>
    </row>
    <row r="14" spans="1:6" ht="30" customHeight="1" x14ac:dyDescent="0.25">
      <c r="B14" s="85" t="s">
        <v>41</v>
      </c>
    </row>
    <row r="15" spans="1:6" x14ac:dyDescent="0.25">
      <c r="A15" s="20" t="s">
        <v>56</v>
      </c>
      <c r="B15" s="20"/>
    </row>
    <row r="16" spans="1:6" ht="26.4" x14ac:dyDescent="0.25">
      <c r="B16" s="85" t="s">
        <v>43</v>
      </c>
    </row>
    <row r="17" spans="1:2" ht="15.6" x14ac:dyDescent="0.25">
      <c r="B17" s="91" t="s">
        <v>42</v>
      </c>
    </row>
    <row r="18" spans="1:2" x14ac:dyDescent="0.25">
      <c r="A18" s="20" t="s">
        <v>33</v>
      </c>
    </row>
    <row r="19" spans="1:2" ht="44.25" customHeight="1" x14ac:dyDescent="0.25">
      <c r="B19" s="85" t="s">
        <v>44</v>
      </c>
    </row>
    <row r="20" spans="1:2" x14ac:dyDescent="0.25">
      <c r="A20" s="20" t="s">
        <v>34</v>
      </c>
    </row>
    <row r="21" spans="1:2" ht="44.25" customHeight="1" x14ac:dyDescent="0.25">
      <c r="B21" s="85" t="s">
        <v>45</v>
      </c>
    </row>
    <row r="22" spans="1:2" ht="15.6" x14ac:dyDescent="0.25">
      <c r="B22" s="91" t="s">
        <v>73</v>
      </c>
    </row>
    <row r="23" spans="1:2" ht="15.6" x14ac:dyDescent="0.25">
      <c r="A23" s="20" t="s">
        <v>57</v>
      </c>
      <c r="B23" s="91"/>
    </row>
    <row r="24" spans="1:2" ht="27.9" customHeight="1" x14ac:dyDescent="0.25">
      <c r="B24" s="85" t="s">
        <v>97</v>
      </c>
    </row>
    <row r="25" spans="1:2" x14ac:dyDescent="0.25">
      <c r="A25" s="20" t="s">
        <v>61</v>
      </c>
    </row>
    <row r="26" spans="1:2" ht="26.4" x14ac:dyDescent="0.25">
      <c r="B26" s="85" t="s">
        <v>74</v>
      </c>
    </row>
    <row r="27" spans="1:2" x14ac:dyDescent="0.25">
      <c r="A27" s="20" t="s">
        <v>35</v>
      </c>
    </row>
    <row r="28" spans="1:2" ht="26.4" x14ac:dyDescent="0.25">
      <c r="B28" s="85" t="s">
        <v>75</v>
      </c>
    </row>
    <row r="29" spans="1:2" ht="15.6" x14ac:dyDescent="0.25">
      <c r="B29" s="91"/>
    </row>
    <row r="30" spans="1:2" ht="15" customHeight="1" x14ac:dyDescent="0.25">
      <c r="A30" s="20" t="s">
        <v>63</v>
      </c>
    </row>
    <row r="31" spans="1:2" ht="15" customHeight="1" x14ac:dyDescent="0.25">
      <c r="B31" s="85" t="s">
        <v>69</v>
      </c>
    </row>
  </sheetData>
  <pageMargins left="0.25" right="0.25" top="0.75" bottom="0.75" header="0.3" footer="0.3"/>
  <pageSetup scale="9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E40"/>
  <sheetViews>
    <sheetView workbookViewId="0">
      <pane xSplit="1" topLeftCell="T1" activePane="topRight" state="frozen"/>
      <selection pane="topRight"/>
    </sheetView>
  </sheetViews>
  <sheetFormatPr defaultColWidth="9.109375" defaultRowHeight="13.2" x14ac:dyDescent="0.25"/>
  <cols>
    <col min="1" max="1" width="50.6640625" style="178" customWidth="1"/>
    <col min="2" max="2" width="9.6640625" style="188" customWidth="1"/>
    <col min="3" max="3" width="14.5546875" style="189" customWidth="1"/>
    <col min="4" max="4" width="9.6640625" style="188" customWidth="1"/>
    <col min="5" max="5" width="14.5546875" style="189" customWidth="1"/>
    <col min="6" max="6" width="9.6640625" style="188" customWidth="1"/>
    <col min="7" max="7" width="14.5546875" style="189" customWidth="1"/>
    <col min="8" max="8" width="9.6640625" style="188" customWidth="1"/>
    <col min="9" max="9" width="14.5546875" style="189" customWidth="1"/>
    <col min="10" max="10" width="9.6640625" style="188" customWidth="1"/>
    <col min="11" max="11" width="14.5546875" style="189" customWidth="1"/>
    <col min="12" max="12" width="9.6640625" style="188" customWidth="1"/>
    <col min="13" max="13" width="14.5546875" style="189" customWidth="1"/>
    <col min="14" max="14" width="9.6640625" style="188" customWidth="1"/>
    <col min="15" max="15" width="14.5546875" style="189" customWidth="1"/>
    <col min="16" max="16" width="9.6640625" style="188" customWidth="1"/>
    <col min="17" max="17" width="14.5546875" style="189" customWidth="1"/>
    <col min="18" max="18" width="9.6640625" style="188" customWidth="1"/>
    <col min="19" max="19" width="14.5546875" style="189" customWidth="1"/>
    <col min="20" max="20" width="9.6640625" style="188" customWidth="1"/>
    <col min="21" max="21" width="14.5546875" style="189" customWidth="1"/>
    <col min="22" max="22" width="9.6640625" style="188" customWidth="1"/>
    <col min="23" max="23" width="14.5546875" style="189" customWidth="1"/>
    <col min="24" max="24" width="9.6640625" style="188" customWidth="1"/>
    <col min="25" max="25" width="14.5546875" style="189" customWidth="1"/>
    <col min="26" max="26" width="9.6640625" style="188" customWidth="1"/>
    <col min="27" max="27" width="14.5546875" style="189" customWidth="1"/>
    <col min="28" max="194" width="8.88671875" style="178" customWidth="1"/>
    <col min="195" max="16384" width="9.109375" style="178"/>
  </cols>
  <sheetData>
    <row r="1" spans="1:29" ht="16.5" customHeight="1" x14ac:dyDescent="0.25">
      <c r="A1" s="4" t="s">
        <v>89</v>
      </c>
      <c r="B1" s="647" t="s">
        <v>0</v>
      </c>
      <c r="C1" s="647"/>
      <c r="D1" s="648" t="s">
        <v>1</v>
      </c>
      <c r="E1" s="648"/>
      <c r="F1" s="647" t="s">
        <v>2</v>
      </c>
      <c r="G1" s="647"/>
      <c r="H1" s="648" t="s">
        <v>3</v>
      </c>
      <c r="I1" s="648"/>
      <c r="J1" s="647" t="s">
        <v>4</v>
      </c>
      <c r="K1" s="647"/>
      <c r="L1" s="648" t="s">
        <v>5</v>
      </c>
      <c r="M1" s="648"/>
      <c r="N1" s="647" t="s">
        <v>6</v>
      </c>
      <c r="O1" s="647"/>
      <c r="P1" s="648" t="s">
        <v>7</v>
      </c>
      <c r="Q1" s="648"/>
      <c r="R1" s="647" t="s">
        <v>8</v>
      </c>
      <c r="S1" s="647"/>
      <c r="T1" s="648" t="s">
        <v>9</v>
      </c>
      <c r="U1" s="648"/>
      <c r="V1" s="647" t="s">
        <v>10</v>
      </c>
      <c r="W1" s="647"/>
      <c r="X1" s="648" t="s">
        <v>11</v>
      </c>
      <c r="Y1" s="648"/>
      <c r="Z1" s="649" t="s">
        <v>12</v>
      </c>
      <c r="AA1" s="649"/>
    </row>
    <row r="2" spans="1:29" ht="12.75" customHeight="1" x14ac:dyDescent="0.25">
      <c r="A2" s="177" t="s">
        <v>65</v>
      </c>
      <c r="B2" s="179" t="s">
        <v>13</v>
      </c>
      <c r="C2" s="180" t="s">
        <v>14</v>
      </c>
      <c r="D2" s="181" t="s">
        <v>13</v>
      </c>
      <c r="E2" s="182" t="s">
        <v>14</v>
      </c>
      <c r="F2" s="179" t="s">
        <v>13</v>
      </c>
      <c r="G2" s="180" t="s">
        <v>14</v>
      </c>
      <c r="H2" s="181" t="s">
        <v>13</v>
      </c>
      <c r="I2" s="182" t="s">
        <v>14</v>
      </c>
      <c r="J2" s="179" t="s">
        <v>13</v>
      </c>
      <c r="K2" s="180" t="s">
        <v>14</v>
      </c>
      <c r="L2" s="181" t="s">
        <v>13</v>
      </c>
      <c r="M2" s="182" t="s">
        <v>14</v>
      </c>
      <c r="N2" s="179" t="s">
        <v>13</v>
      </c>
      <c r="O2" s="180" t="s">
        <v>14</v>
      </c>
      <c r="P2" s="181" t="s">
        <v>13</v>
      </c>
      <c r="Q2" s="182" t="s">
        <v>14</v>
      </c>
      <c r="R2" s="179" t="s">
        <v>13</v>
      </c>
      <c r="S2" s="180" t="s">
        <v>14</v>
      </c>
      <c r="T2" s="181" t="s">
        <v>13</v>
      </c>
      <c r="U2" s="182" t="s">
        <v>14</v>
      </c>
      <c r="V2" s="179" t="s">
        <v>13</v>
      </c>
      <c r="W2" s="180" t="s">
        <v>14</v>
      </c>
      <c r="X2" s="181" t="s">
        <v>13</v>
      </c>
      <c r="Y2" s="182" t="s">
        <v>14</v>
      </c>
      <c r="Z2" s="183" t="s">
        <v>13</v>
      </c>
      <c r="AA2" s="184" t="s">
        <v>14</v>
      </c>
    </row>
    <row r="3" spans="1:29" ht="12.75" customHeight="1" x14ac:dyDescent="0.25">
      <c r="A3" s="185" t="s">
        <v>77</v>
      </c>
      <c r="B3" s="186">
        <v>65</v>
      </c>
      <c r="C3" s="187">
        <v>1122</v>
      </c>
      <c r="D3" s="188">
        <v>302</v>
      </c>
      <c r="E3" s="189">
        <v>5196</v>
      </c>
      <c r="F3" s="186">
        <v>21</v>
      </c>
      <c r="G3" s="187">
        <v>242</v>
      </c>
      <c r="H3" s="188">
        <v>72</v>
      </c>
      <c r="I3" s="189">
        <v>1240</v>
      </c>
      <c r="J3" s="186">
        <v>22</v>
      </c>
      <c r="K3" s="187">
        <v>260</v>
      </c>
      <c r="L3" s="188">
        <v>5</v>
      </c>
      <c r="M3" s="189">
        <v>82</v>
      </c>
      <c r="N3" s="186">
        <v>33</v>
      </c>
      <c r="O3" s="187">
        <v>554</v>
      </c>
      <c r="P3" s="188">
        <v>125</v>
      </c>
      <c r="Q3" s="189">
        <v>2226</v>
      </c>
      <c r="R3" s="186">
        <v>168</v>
      </c>
      <c r="S3" s="187">
        <v>2968.5</v>
      </c>
      <c r="T3" s="188">
        <v>212</v>
      </c>
      <c r="U3" s="189">
        <v>3624</v>
      </c>
      <c r="V3" s="186">
        <v>46</v>
      </c>
      <c r="W3" s="187">
        <v>595.5</v>
      </c>
      <c r="X3" s="188">
        <v>5</v>
      </c>
      <c r="Y3" s="189">
        <v>58</v>
      </c>
      <c r="Z3" s="190">
        <f>B3+D3+F3+H3+J3+L3+N3+P3+R3+T3+V3+X3</f>
        <v>1076</v>
      </c>
      <c r="AA3" s="191">
        <f>C3+E3+G3+I3+K3+M3+O3+Q3+S3+U3+W3+Y3</f>
        <v>18168</v>
      </c>
      <c r="AC3" s="192"/>
    </row>
    <row r="4" spans="1:29" ht="12.75" customHeight="1" x14ac:dyDescent="0.25">
      <c r="A4" s="193" t="s">
        <v>38</v>
      </c>
      <c r="B4" s="186"/>
      <c r="C4" s="194">
        <v>130</v>
      </c>
      <c r="E4" s="195">
        <v>604</v>
      </c>
      <c r="F4" s="186"/>
      <c r="G4" s="194">
        <v>42</v>
      </c>
      <c r="I4" s="195">
        <v>144</v>
      </c>
      <c r="J4" s="186"/>
      <c r="K4" s="194">
        <v>44</v>
      </c>
      <c r="M4" s="195">
        <v>10</v>
      </c>
      <c r="N4" s="186"/>
      <c r="O4" s="194">
        <v>66</v>
      </c>
      <c r="Q4" s="195">
        <v>250</v>
      </c>
      <c r="R4" s="186"/>
      <c r="S4" s="194">
        <v>336</v>
      </c>
      <c r="U4" s="195">
        <v>424</v>
      </c>
      <c r="V4" s="186"/>
      <c r="W4" s="194">
        <v>90</v>
      </c>
      <c r="Y4" s="195">
        <v>10</v>
      </c>
      <c r="Z4" s="190"/>
      <c r="AA4" s="196">
        <f>C4+E4+G4+I4+K4+M4+O4+Q4+S4+U4+W4+Y4</f>
        <v>2150</v>
      </c>
    </row>
    <row r="5" spans="1:29" ht="12.75" customHeight="1" x14ac:dyDescent="0.25">
      <c r="A5" s="177" t="s">
        <v>15</v>
      </c>
      <c r="B5" s="186"/>
      <c r="C5" s="197">
        <f>SUM(C3:C4)</f>
        <v>1252</v>
      </c>
      <c r="E5" s="198">
        <f>SUM(E3:E4)</f>
        <v>5800</v>
      </c>
      <c r="F5" s="186"/>
      <c r="G5" s="197">
        <f>SUM(G3:G4)</f>
        <v>284</v>
      </c>
      <c r="I5" s="198">
        <f>SUM(I3:I4)</f>
        <v>1384</v>
      </c>
      <c r="J5" s="186"/>
      <c r="K5" s="197">
        <f>SUM(K3:K4)</f>
        <v>304</v>
      </c>
      <c r="M5" s="198">
        <f>SUM(M3:M4)</f>
        <v>92</v>
      </c>
      <c r="N5" s="186"/>
      <c r="O5" s="197">
        <f>SUM(O3:O4)</f>
        <v>620</v>
      </c>
      <c r="Q5" s="198">
        <f>SUM(Q3:Q4)</f>
        <v>2476</v>
      </c>
      <c r="R5" s="186"/>
      <c r="S5" s="197">
        <f>SUM(S3:S4)</f>
        <v>3304.5</v>
      </c>
      <c r="U5" s="198">
        <f>SUM(U3:U4)</f>
        <v>4048</v>
      </c>
      <c r="V5" s="186"/>
      <c r="W5" s="197">
        <f>SUM(W3:W4)</f>
        <v>685.5</v>
      </c>
      <c r="Y5" s="215">
        <f>SUM(Y3:Y4)</f>
        <v>68</v>
      </c>
      <c r="Z5" s="190"/>
      <c r="AA5" s="199">
        <f>SUM(AA3:AA4)</f>
        <v>20318</v>
      </c>
      <c r="AB5" s="192"/>
      <c r="AC5" s="189"/>
    </row>
    <row r="6" spans="1:29" ht="12.75" customHeight="1" x14ac:dyDescent="0.25">
      <c r="A6" s="193"/>
      <c r="B6" s="186"/>
      <c r="C6" s="197"/>
      <c r="E6" s="198"/>
      <c r="F6" s="186"/>
      <c r="G6" s="197"/>
      <c r="I6" s="198"/>
      <c r="J6" s="186"/>
      <c r="K6" s="197"/>
      <c r="M6" s="198"/>
      <c r="N6" s="186"/>
      <c r="O6" s="197"/>
      <c r="Q6" s="198"/>
      <c r="R6" s="186"/>
      <c r="S6" s="197"/>
      <c r="U6" s="198"/>
      <c r="V6" s="186"/>
      <c r="W6" s="197"/>
      <c r="Y6" s="215"/>
      <c r="Z6" s="190"/>
      <c r="AA6" s="199"/>
      <c r="AB6" s="192"/>
      <c r="AC6" s="189"/>
    </row>
    <row r="7" spans="1:29" s="193" customFormat="1" ht="12.75" customHeight="1" x14ac:dyDescent="0.25">
      <c r="A7" s="193" t="s">
        <v>67</v>
      </c>
      <c r="B7" s="186"/>
      <c r="C7" s="200">
        <v>15237.76</v>
      </c>
      <c r="D7" s="188"/>
      <c r="E7" s="201">
        <v>96658.79</v>
      </c>
      <c r="F7" s="186"/>
      <c r="G7" s="92">
        <v>351.51</v>
      </c>
      <c r="H7" s="188"/>
      <c r="I7" s="201">
        <v>18839.580000000002</v>
      </c>
      <c r="J7" s="186"/>
      <c r="K7" s="200">
        <v>908.4</v>
      </c>
      <c r="L7" s="188"/>
      <c r="M7" s="201">
        <v>484.96</v>
      </c>
      <c r="N7" s="186"/>
      <c r="O7" s="200">
        <v>7272.74</v>
      </c>
      <c r="P7" s="188"/>
      <c r="Q7" s="201">
        <v>26662.99</v>
      </c>
      <c r="R7" s="186"/>
      <c r="S7" s="200">
        <v>51402.17</v>
      </c>
      <c r="T7" s="188"/>
      <c r="U7" s="201">
        <v>59622.63</v>
      </c>
      <c r="V7" s="186"/>
      <c r="W7" s="200">
        <v>7830.25</v>
      </c>
      <c r="X7" s="188"/>
      <c r="Y7" s="188">
        <v>491.7</v>
      </c>
      <c r="Z7" s="202"/>
      <c r="AA7" s="203">
        <f>C7+E7+G7+I7+K7+M7+O7+Q7+S7+U7+W7+Y7</f>
        <v>285763.48</v>
      </c>
      <c r="AC7" s="201"/>
    </row>
    <row r="8" spans="1:29" ht="12.75" customHeight="1" x14ac:dyDescent="0.25">
      <c r="A8" s="177"/>
      <c r="B8" s="186"/>
      <c r="C8" s="197"/>
      <c r="E8" s="198"/>
      <c r="F8" s="186"/>
      <c r="G8" s="197"/>
      <c r="I8" s="198"/>
      <c r="J8" s="186"/>
      <c r="K8" s="197"/>
      <c r="M8" s="198"/>
      <c r="N8" s="186"/>
      <c r="O8" s="197"/>
      <c r="Q8" s="198"/>
      <c r="R8" s="186"/>
      <c r="S8" s="197"/>
      <c r="U8" s="198"/>
      <c r="V8" s="186"/>
      <c r="W8" s="197"/>
      <c r="Y8" s="215"/>
      <c r="Z8" s="202"/>
      <c r="AA8" s="199"/>
      <c r="AC8" s="204"/>
    </row>
    <row r="9" spans="1:29" ht="12.75" customHeight="1" x14ac:dyDescent="0.25">
      <c r="A9" s="177" t="s">
        <v>24</v>
      </c>
      <c r="B9" s="186"/>
      <c r="C9" s="187"/>
      <c r="F9" s="186"/>
      <c r="G9" s="187"/>
      <c r="J9" s="186"/>
      <c r="K9" s="187"/>
      <c r="N9" s="186"/>
      <c r="O9" s="187"/>
      <c r="R9" s="186"/>
      <c r="S9" s="187"/>
      <c r="V9" s="186"/>
      <c r="W9" s="187"/>
      <c r="Z9" s="190"/>
      <c r="AA9" s="191"/>
    </row>
    <row r="10" spans="1:29" ht="12.75" customHeight="1" x14ac:dyDescent="0.25">
      <c r="A10" s="193" t="s">
        <v>26</v>
      </c>
      <c r="B10" s="186">
        <v>29</v>
      </c>
      <c r="C10" s="187">
        <v>858.3</v>
      </c>
      <c r="D10" s="534">
        <v>187</v>
      </c>
      <c r="E10" s="535">
        <v>4924.3</v>
      </c>
      <c r="F10" s="16"/>
      <c r="G10" s="16"/>
      <c r="H10" s="188">
        <v>1</v>
      </c>
      <c r="I10" s="189">
        <v>29.4</v>
      </c>
      <c r="J10" s="186">
        <v>3</v>
      </c>
      <c r="K10" s="187">
        <v>94.2</v>
      </c>
      <c r="N10" s="186">
        <v>1</v>
      </c>
      <c r="O10" s="187">
        <v>56.5</v>
      </c>
      <c r="P10" s="188">
        <v>2</v>
      </c>
      <c r="Q10" s="189">
        <v>58.5</v>
      </c>
      <c r="R10" s="186">
        <v>74</v>
      </c>
      <c r="S10" s="187">
        <v>853.48</v>
      </c>
      <c r="T10" s="188">
        <v>112</v>
      </c>
      <c r="U10" s="189">
        <v>1550.67</v>
      </c>
      <c r="V10" s="186">
        <v>6</v>
      </c>
      <c r="W10" s="187">
        <v>160.27000000000001</v>
      </c>
      <c r="X10" s="534">
        <v>1</v>
      </c>
      <c r="Y10" s="535">
        <v>51.6</v>
      </c>
      <c r="Z10" s="190">
        <f t="shared" ref="Z10:AA13" si="0">B10+D10+F10+H10+J10+L10+N10+P10+R10+T10+V10+X10</f>
        <v>416</v>
      </c>
      <c r="AA10" s="191">
        <f t="shared" si="0"/>
        <v>8637.2200000000012</v>
      </c>
    </row>
    <row r="11" spans="1:29" ht="12.75" customHeight="1" x14ac:dyDescent="0.25">
      <c r="A11" s="193" t="s">
        <v>98</v>
      </c>
      <c r="B11" s="186"/>
      <c r="C11" s="187"/>
      <c r="D11" s="534"/>
      <c r="E11" s="535"/>
      <c r="F11" s="16"/>
      <c r="G11" s="16"/>
      <c r="J11" s="186"/>
      <c r="K11" s="187"/>
      <c r="N11" s="186"/>
      <c r="O11" s="187"/>
      <c r="R11" s="186">
        <v>3</v>
      </c>
      <c r="S11" s="187">
        <v>151.44999999999999</v>
      </c>
      <c r="T11" s="188">
        <v>13</v>
      </c>
      <c r="U11" s="189">
        <v>726.35</v>
      </c>
      <c r="V11" s="186"/>
      <c r="W11" s="187"/>
      <c r="X11" s="534"/>
      <c r="Y11" s="535"/>
      <c r="Z11" s="190">
        <f t="shared" ref="Z11" si="1">B11+D11+F11+H11+J11+L11+N11+P11+R11+T11+V11+X11</f>
        <v>16</v>
      </c>
      <c r="AA11" s="191">
        <f t="shared" ref="AA11" si="2">C11+E11+G11+I11+K11+M11+O11+Q11+S11+U11+W11+Y11</f>
        <v>877.8</v>
      </c>
    </row>
    <row r="12" spans="1:29" ht="12.75" customHeight="1" x14ac:dyDescent="0.25">
      <c r="A12" s="360" t="s">
        <v>76</v>
      </c>
      <c r="B12" s="186"/>
      <c r="C12" s="187"/>
      <c r="D12" s="534"/>
      <c r="E12" s="535"/>
      <c r="F12" s="16"/>
      <c r="G12" s="16"/>
      <c r="J12" s="186"/>
      <c r="K12" s="187"/>
      <c r="N12" s="186"/>
      <c r="O12" s="187"/>
      <c r="R12" s="186"/>
      <c r="S12" s="187"/>
      <c r="V12" s="186"/>
      <c r="W12" s="187"/>
      <c r="X12" s="534"/>
      <c r="Y12" s="535"/>
      <c r="Z12" s="190">
        <f t="shared" si="0"/>
        <v>0</v>
      </c>
      <c r="AA12" s="191">
        <f t="shared" si="0"/>
        <v>0</v>
      </c>
    </row>
    <row r="13" spans="1:29" ht="12.75" customHeight="1" x14ac:dyDescent="0.25">
      <c r="A13" s="193" t="s">
        <v>72</v>
      </c>
      <c r="B13" s="194"/>
      <c r="C13" s="205"/>
      <c r="D13" s="195"/>
      <c r="E13" s="206"/>
      <c r="F13" s="25"/>
      <c r="G13" s="25"/>
      <c r="H13" s="195"/>
      <c r="I13" s="206"/>
      <c r="J13" s="194"/>
      <c r="K13" s="205"/>
      <c r="L13" s="195"/>
      <c r="M13" s="206"/>
      <c r="N13" s="194"/>
      <c r="O13" s="205"/>
      <c r="P13" s="195"/>
      <c r="Q13" s="206"/>
      <c r="R13" s="194"/>
      <c r="S13" s="205"/>
      <c r="T13" s="195"/>
      <c r="U13" s="206"/>
      <c r="V13" s="194"/>
      <c r="W13" s="205"/>
      <c r="X13" s="536"/>
      <c r="Y13" s="537"/>
      <c r="Z13" s="190">
        <f t="shared" si="0"/>
        <v>0</v>
      </c>
      <c r="AA13" s="191">
        <f t="shared" si="0"/>
        <v>0</v>
      </c>
    </row>
    <row r="14" spans="1:29" ht="12.75" customHeight="1" x14ac:dyDescent="0.25">
      <c r="A14" s="207" t="s">
        <v>20</v>
      </c>
      <c r="B14" s="16">
        <f t="shared" ref="B14:AA14" si="3">SUM(B10:B13)</f>
        <v>29</v>
      </c>
      <c r="C14" s="26">
        <f t="shared" si="3"/>
        <v>858.3</v>
      </c>
      <c r="D14" s="23">
        <f t="shared" si="3"/>
        <v>187</v>
      </c>
      <c r="E14" s="529">
        <f t="shared" si="3"/>
        <v>4924.3</v>
      </c>
      <c r="F14" s="186">
        <f t="shared" si="3"/>
        <v>0</v>
      </c>
      <c r="G14" s="197">
        <f t="shared" si="3"/>
        <v>0</v>
      </c>
      <c r="H14" s="188">
        <f t="shared" si="3"/>
        <v>1</v>
      </c>
      <c r="I14" s="198">
        <f t="shared" si="3"/>
        <v>29.4</v>
      </c>
      <c r="J14" s="186">
        <f t="shared" si="3"/>
        <v>3</v>
      </c>
      <c r="K14" s="197">
        <f t="shared" si="3"/>
        <v>94.2</v>
      </c>
      <c r="L14" s="188">
        <f t="shared" si="3"/>
        <v>0</v>
      </c>
      <c r="M14" s="198">
        <f t="shared" si="3"/>
        <v>0</v>
      </c>
      <c r="N14" s="186">
        <f t="shared" si="3"/>
        <v>1</v>
      </c>
      <c r="O14" s="197">
        <f t="shared" si="3"/>
        <v>56.5</v>
      </c>
      <c r="P14" s="188">
        <f t="shared" si="3"/>
        <v>2</v>
      </c>
      <c r="Q14" s="198">
        <f t="shared" si="3"/>
        <v>58.5</v>
      </c>
      <c r="R14" s="186">
        <f t="shared" si="3"/>
        <v>77</v>
      </c>
      <c r="S14" s="197">
        <f t="shared" si="3"/>
        <v>1004.9300000000001</v>
      </c>
      <c r="T14" s="188">
        <f t="shared" si="3"/>
        <v>125</v>
      </c>
      <c r="U14" s="198">
        <f t="shared" si="3"/>
        <v>2277.02</v>
      </c>
      <c r="V14" s="186">
        <f t="shared" si="3"/>
        <v>6</v>
      </c>
      <c r="W14" s="197">
        <f t="shared" si="3"/>
        <v>160.27000000000001</v>
      </c>
      <c r="X14" s="534">
        <f t="shared" si="3"/>
        <v>1</v>
      </c>
      <c r="Y14" s="540">
        <f t="shared" si="3"/>
        <v>51.6</v>
      </c>
      <c r="Z14" s="208">
        <f t="shared" si="3"/>
        <v>432</v>
      </c>
      <c r="AA14" s="209">
        <f t="shared" si="3"/>
        <v>9515.02</v>
      </c>
    </row>
    <row r="15" spans="1:29" ht="12.75" customHeight="1" x14ac:dyDescent="0.25">
      <c r="B15" s="186"/>
      <c r="C15" s="187"/>
      <c r="F15" s="186"/>
      <c r="G15" s="187"/>
      <c r="J15" s="186"/>
      <c r="K15" s="187"/>
      <c r="N15" s="186"/>
      <c r="O15" s="187"/>
      <c r="R15" s="186"/>
      <c r="S15" s="187"/>
      <c r="V15" s="186"/>
      <c r="W15" s="187"/>
      <c r="X15" s="534"/>
      <c r="Y15" s="535"/>
      <c r="Z15" s="190"/>
      <c r="AA15" s="191"/>
    </row>
    <row r="16" spans="1:29" ht="12.75" customHeight="1" x14ac:dyDescent="0.25">
      <c r="A16" s="177" t="s">
        <v>25</v>
      </c>
      <c r="B16" s="186"/>
      <c r="C16" s="187"/>
      <c r="F16" s="186"/>
      <c r="G16" s="187"/>
      <c r="J16" s="186"/>
      <c r="K16" s="187"/>
      <c r="N16" s="186"/>
      <c r="O16" s="187"/>
      <c r="R16" s="186"/>
      <c r="S16" s="187"/>
      <c r="V16" s="186"/>
      <c r="W16" s="187"/>
      <c r="X16" s="534"/>
      <c r="Y16" s="535"/>
      <c r="Z16" s="190"/>
      <c r="AA16" s="191"/>
    </row>
    <row r="17" spans="1:29" ht="12.75" customHeight="1" x14ac:dyDescent="0.25">
      <c r="A17" s="193" t="s">
        <v>49</v>
      </c>
      <c r="B17" s="186"/>
      <c r="C17" s="187"/>
      <c r="D17" s="188">
        <v>40</v>
      </c>
      <c r="E17" s="189">
        <v>1326.82</v>
      </c>
      <c r="F17" s="16"/>
      <c r="G17" s="13"/>
      <c r="H17" s="188">
        <v>27</v>
      </c>
      <c r="I17" s="189">
        <v>753.3</v>
      </c>
      <c r="J17" s="186"/>
      <c r="K17" s="187"/>
      <c r="N17" s="186">
        <v>20</v>
      </c>
      <c r="O17" s="187">
        <v>430</v>
      </c>
      <c r="P17" s="188">
        <v>59</v>
      </c>
      <c r="Q17" s="189">
        <v>2089.0500000000002</v>
      </c>
      <c r="R17" s="186">
        <v>33</v>
      </c>
      <c r="S17" s="187">
        <v>1328.35</v>
      </c>
      <c r="T17" s="188">
        <v>38</v>
      </c>
      <c r="U17" s="189">
        <v>1941.82</v>
      </c>
      <c r="V17" s="186"/>
      <c r="W17" s="187"/>
      <c r="X17" s="534"/>
      <c r="Y17" s="535"/>
      <c r="Z17" s="190">
        <f t="shared" ref="Z17:AA21" si="4">B17+D17+F17+H17+J17+L17+N17+P17+R17+T17+V17+X17</f>
        <v>217</v>
      </c>
      <c r="AA17" s="191">
        <f t="shared" si="4"/>
        <v>7869.34</v>
      </c>
    </row>
    <row r="18" spans="1:29" ht="12.75" customHeight="1" x14ac:dyDescent="0.25">
      <c r="A18" s="193" t="s">
        <v>22</v>
      </c>
      <c r="B18" s="186">
        <v>-3</v>
      </c>
      <c r="C18" s="187">
        <v>1739.8</v>
      </c>
      <c r="D18" s="188">
        <v>3</v>
      </c>
      <c r="E18" s="189">
        <v>1359.2</v>
      </c>
      <c r="F18" s="16"/>
      <c r="G18" s="13"/>
      <c r="J18" s="186"/>
      <c r="K18" s="187"/>
      <c r="M18" s="535"/>
      <c r="N18" s="186"/>
      <c r="O18" s="187"/>
      <c r="P18" s="188">
        <v>1</v>
      </c>
      <c r="Q18" s="189">
        <v>156.4</v>
      </c>
      <c r="R18" s="186"/>
      <c r="S18" s="187"/>
      <c r="T18" s="188">
        <v>0</v>
      </c>
      <c r="U18" s="189">
        <v>445.3</v>
      </c>
      <c r="V18" s="186"/>
      <c r="W18" s="187"/>
      <c r="X18" s="534"/>
      <c r="Y18" s="535"/>
      <c r="Z18" s="190">
        <f t="shared" si="4"/>
        <v>1</v>
      </c>
      <c r="AA18" s="191">
        <f t="shared" si="4"/>
        <v>3700.7000000000003</v>
      </c>
    </row>
    <row r="19" spans="1:29" ht="12.75" customHeight="1" x14ac:dyDescent="0.25">
      <c r="A19" s="193" t="s">
        <v>53</v>
      </c>
      <c r="B19" s="186">
        <v>1</v>
      </c>
      <c r="C19" s="16">
        <v>118.05</v>
      </c>
      <c r="D19" s="188">
        <v>9</v>
      </c>
      <c r="E19" s="530">
        <v>2135</v>
      </c>
      <c r="F19" s="16"/>
      <c r="G19" s="16"/>
      <c r="H19" s="188">
        <v>0</v>
      </c>
      <c r="I19" s="530">
        <v>790.41</v>
      </c>
      <c r="J19" s="186"/>
      <c r="K19" s="187"/>
      <c r="N19" s="186"/>
      <c r="O19" s="187"/>
      <c r="P19" s="188">
        <v>54</v>
      </c>
      <c r="Q19" s="535">
        <v>18324.04</v>
      </c>
      <c r="R19" s="186">
        <v>2</v>
      </c>
      <c r="S19" s="187">
        <v>1017.19</v>
      </c>
      <c r="V19" s="186">
        <v>3</v>
      </c>
      <c r="W19" s="187">
        <v>317.13</v>
      </c>
      <c r="X19" s="534">
        <v>-2</v>
      </c>
      <c r="Y19" s="535">
        <v>1069.9100000000001</v>
      </c>
      <c r="Z19" s="190">
        <f t="shared" si="4"/>
        <v>67</v>
      </c>
      <c r="AA19" s="191">
        <f t="shared" si="4"/>
        <v>23771.73</v>
      </c>
    </row>
    <row r="20" spans="1:29" ht="12.75" customHeight="1" x14ac:dyDescent="0.25">
      <c r="A20" s="193" t="s">
        <v>23</v>
      </c>
      <c r="B20" s="186">
        <v>7</v>
      </c>
      <c r="C20" s="16">
        <v>1713.22</v>
      </c>
      <c r="D20" s="188">
        <v>11</v>
      </c>
      <c r="E20" s="530">
        <v>3107</v>
      </c>
      <c r="F20" s="16">
        <v>2</v>
      </c>
      <c r="G20" s="16">
        <v>860.99</v>
      </c>
      <c r="H20" s="188">
        <v>21</v>
      </c>
      <c r="I20" s="530">
        <v>10805.58</v>
      </c>
      <c r="J20" s="186"/>
      <c r="K20" s="187"/>
      <c r="L20" s="188">
        <v>3</v>
      </c>
      <c r="M20" s="535">
        <v>1097.49</v>
      </c>
      <c r="N20" s="186">
        <v>5</v>
      </c>
      <c r="O20" s="187">
        <v>2499.8000000000002</v>
      </c>
      <c r="P20" s="188">
        <v>3</v>
      </c>
      <c r="Q20" s="535">
        <v>1363.84</v>
      </c>
      <c r="R20" s="186">
        <v>9</v>
      </c>
      <c r="S20" s="187">
        <v>4253.5</v>
      </c>
      <c r="T20" s="188">
        <v>2</v>
      </c>
      <c r="U20" s="189">
        <v>1028.68</v>
      </c>
      <c r="V20" s="186">
        <v>5</v>
      </c>
      <c r="W20" s="187">
        <v>1782.63</v>
      </c>
      <c r="Z20" s="190">
        <f t="shared" si="4"/>
        <v>68</v>
      </c>
      <c r="AA20" s="191">
        <f t="shared" si="4"/>
        <v>28512.730000000003</v>
      </c>
    </row>
    <row r="21" spans="1:29" ht="12.75" customHeight="1" x14ac:dyDescent="0.25">
      <c r="A21" s="193" t="s">
        <v>55</v>
      </c>
      <c r="B21" s="194"/>
      <c r="C21" s="205"/>
      <c r="D21" s="195"/>
      <c r="E21" s="206"/>
      <c r="F21" s="25"/>
      <c r="G21" s="14"/>
      <c r="H21" s="195"/>
      <c r="I21" s="206"/>
      <c r="J21" s="186">
        <v>2</v>
      </c>
      <c r="K21" s="187">
        <v>502.53</v>
      </c>
      <c r="N21" s="186"/>
      <c r="O21" s="187"/>
      <c r="R21" s="186"/>
      <c r="S21" s="187"/>
      <c r="V21" s="186"/>
      <c r="W21" s="187"/>
      <c r="Z21" s="190">
        <f t="shared" si="4"/>
        <v>2</v>
      </c>
      <c r="AA21" s="191">
        <f t="shared" si="4"/>
        <v>502.53</v>
      </c>
    </row>
    <row r="22" spans="1:29" ht="12.75" customHeight="1" x14ac:dyDescent="0.25">
      <c r="A22" s="177" t="s">
        <v>21</v>
      </c>
      <c r="B22" s="186">
        <f t="shared" ref="B22:AA22" si="5">SUM(B17:B21)</f>
        <v>5</v>
      </c>
      <c r="C22" s="197">
        <f t="shared" si="5"/>
        <v>3571.0699999999997</v>
      </c>
      <c r="D22" s="188">
        <f t="shared" si="5"/>
        <v>63</v>
      </c>
      <c r="E22" s="198">
        <f t="shared" si="5"/>
        <v>7928.02</v>
      </c>
      <c r="F22" s="186">
        <f t="shared" si="5"/>
        <v>2</v>
      </c>
      <c r="G22" s="197">
        <f t="shared" si="5"/>
        <v>860.99</v>
      </c>
      <c r="H22" s="188">
        <f t="shared" si="5"/>
        <v>48</v>
      </c>
      <c r="I22" s="198">
        <f t="shared" si="5"/>
        <v>12349.29</v>
      </c>
      <c r="J22" s="210">
        <f t="shared" si="5"/>
        <v>2</v>
      </c>
      <c r="K22" s="211">
        <f t="shared" si="5"/>
        <v>502.53</v>
      </c>
      <c r="L22" s="212">
        <f t="shared" si="5"/>
        <v>3</v>
      </c>
      <c r="M22" s="213">
        <f t="shared" si="5"/>
        <v>1097.49</v>
      </c>
      <c r="N22" s="210">
        <f t="shared" si="5"/>
        <v>25</v>
      </c>
      <c r="O22" s="211">
        <f t="shared" si="5"/>
        <v>2929.8</v>
      </c>
      <c r="P22" s="212">
        <f t="shared" si="5"/>
        <v>117</v>
      </c>
      <c r="Q22" s="213">
        <f t="shared" si="5"/>
        <v>21933.33</v>
      </c>
      <c r="R22" s="210">
        <f t="shared" si="5"/>
        <v>44</v>
      </c>
      <c r="S22" s="211">
        <f t="shared" si="5"/>
        <v>6599.04</v>
      </c>
      <c r="T22" s="212">
        <f t="shared" si="5"/>
        <v>40</v>
      </c>
      <c r="U22" s="213">
        <f t="shared" si="5"/>
        <v>3415.8</v>
      </c>
      <c r="V22" s="210">
        <f t="shared" si="5"/>
        <v>8</v>
      </c>
      <c r="W22" s="211">
        <f t="shared" si="5"/>
        <v>2099.7600000000002</v>
      </c>
      <c r="X22" s="212">
        <f t="shared" si="5"/>
        <v>-2</v>
      </c>
      <c r="Y22" s="541">
        <f t="shared" si="5"/>
        <v>1069.9100000000001</v>
      </c>
      <c r="Z22" s="208">
        <f t="shared" si="5"/>
        <v>355</v>
      </c>
      <c r="AA22" s="209">
        <f t="shared" si="5"/>
        <v>64357.030000000006</v>
      </c>
    </row>
    <row r="23" spans="1:29" ht="12.75" customHeight="1" x14ac:dyDescent="0.25">
      <c r="A23" s="177"/>
      <c r="B23" s="186"/>
      <c r="C23" s="214"/>
      <c r="E23" s="215"/>
      <c r="F23" s="186"/>
      <c r="G23" s="214"/>
      <c r="I23" s="215"/>
      <c r="J23" s="186"/>
      <c r="K23" s="214"/>
      <c r="M23" s="215"/>
      <c r="N23" s="186"/>
      <c r="O23" s="214"/>
      <c r="Q23" s="215"/>
      <c r="R23" s="186"/>
      <c r="S23" s="214"/>
      <c r="U23" s="215"/>
      <c r="V23" s="186"/>
      <c r="W23" s="214"/>
      <c r="Y23" s="215"/>
      <c r="Z23" s="190"/>
      <c r="AA23" s="216"/>
    </row>
    <row r="24" spans="1:29" ht="12.75" customHeight="1" x14ac:dyDescent="0.25">
      <c r="A24" s="177" t="s">
        <v>27</v>
      </c>
      <c r="B24" s="186"/>
      <c r="C24" s="187"/>
      <c r="F24" s="186"/>
      <c r="G24" s="187"/>
      <c r="J24" s="186"/>
      <c r="K24" s="187"/>
      <c r="N24" s="186"/>
      <c r="O24" s="187"/>
      <c r="R24" s="186"/>
      <c r="S24" s="187"/>
      <c r="V24" s="186"/>
      <c r="W24" s="187"/>
      <c r="Z24" s="190"/>
      <c r="AA24" s="191"/>
    </row>
    <row r="25" spans="1:29" ht="12.75" customHeight="1" x14ac:dyDescent="0.25">
      <c r="A25" s="193" t="s">
        <v>50</v>
      </c>
      <c r="B25" s="186"/>
      <c r="C25" s="187"/>
      <c r="D25" s="188">
        <v>20</v>
      </c>
      <c r="E25" s="189">
        <v>571</v>
      </c>
      <c r="F25" s="186"/>
      <c r="G25" s="187"/>
      <c r="H25" s="188">
        <v>2</v>
      </c>
      <c r="I25" s="189">
        <v>40</v>
      </c>
      <c r="J25" s="186"/>
      <c r="K25" s="187"/>
      <c r="L25" s="188">
        <v>2</v>
      </c>
      <c r="M25" s="189">
        <v>30</v>
      </c>
      <c r="N25" s="186">
        <v>3</v>
      </c>
      <c r="O25" s="217">
        <v>140</v>
      </c>
      <c r="Q25" s="218"/>
      <c r="R25" s="186">
        <v>10</v>
      </c>
      <c r="S25" s="217">
        <v>319</v>
      </c>
      <c r="T25" s="188">
        <v>2</v>
      </c>
      <c r="U25" s="218">
        <v>130</v>
      </c>
      <c r="V25" s="186">
        <v>2</v>
      </c>
      <c r="W25" s="217">
        <v>61</v>
      </c>
      <c r="X25" s="188">
        <v>1</v>
      </c>
      <c r="Y25" s="189">
        <v>60</v>
      </c>
      <c r="Z25" s="190">
        <f>B25+D25+F25+H25+J25+L25+N25+P25+R25+T25+V25+X25</f>
        <v>42</v>
      </c>
      <c r="AA25" s="219">
        <f>C25+E25+G25+I25+K25+M25+O25+Q25+S25+U25+W25+Y25</f>
        <v>1351</v>
      </c>
    </row>
    <row r="26" spans="1:29" ht="12.75" customHeight="1" x14ac:dyDescent="0.25">
      <c r="A26" s="193" t="s">
        <v>51</v>
      </c>
      <c r="B26" s="186"/>
      <c r="C26" s="187"/>
      <c r="D26" s="188">
        <v>7</v>
      </c>
      <c r="E26" s="189">
        <v>279.85000000000002</v>
      </c>
      <c r="F26" s="186"/>
      <c r="G26" s="187"/>
      <c r="H26" s="188">
        <v>3</v>
      </c>
      <c r="I26" s="189">
        <v>95.95</v>
      </c>
      <c r="J26" s="186"/>
      <c r="K26" s="187"/>
      <c r="N26" s="186">
        <v>2</v>
      </c>
      <c r="O26" s="217">
        <v>35</v>
      </c>
      <c r="P26" s="188">
        <v>2</v>
      </c>
      <c r="Q26" s="218">
        <v>40.950000000000003</v>
      </c>
      <c r="R26" s="16">
        <v>5</v>
      </c>
      <c r="S26" s="217">
        <v>182</v>
      </c>
      <c r="T26" s="188">
        <v>3</v>
      </c>
      <c r="U26" s="218">
        <v>108</v>
      </c>
      <c r="V26" s="186">
        <v>3</v>
      </c>
      <c r="W26" s="217">
        <v>99.91</v>
      </c>
      <c r="Z26" s="190">
        <f>B26+D26+F26+H26+J26+L26+N26+P26+R26+T26+V26+X26</f>
        <v>25</v>
      </c>
      <c r="AA26" s="219">
        <f>C26+E26+G26+I26+K26+M26+O26+Q26+S26+U26+W26+Y26</f>
        <v>841.66</v>
      </c>
    </row>
    <row r="27" spans="1:29" s="227" customFormat="1" ht="12.75" customHeight="1" x14ac:dyDescent="0.25">
      <c r="A27" s="220" t="s">
        <v>68</v>
      </c>
      <c r="B27" s="221">
        <f t="shared" ref="B27:Y27" si="6">B25+B26</f>
        <v>0</v>
      </c>
      <c r="C27" s="222">
        <f t="shared" si="6"/>
        <v>0</v>
      </c>
      <c r="D27" s="223">
        <f t="shared" si="6"/>
        <v>27</v>
      </c>
      <c r="E27" s="224">
        <f t="shared" si="6"/>
        <v>850.85</v>
      </c>
      <c r="F27" s="221">
        <f t="shared" si="6"/>
        <v>0</v>
      </c>
      <c r="G27" s="222">
        <f t="shared" si="6"/>
        <v>0</v>
      </c>
      <c r="H27" s="223">
        <f t="shared" si="6"/>
        <v>5</v>
      </c>
      <c r="I27" s="224">
        <f t="shared" si="6"/>
        <v>135.94999999999999</v>
      </c>
      <c r="J27" s="221">
        <f t="shared" si="6"/>
        <v>0</v>
      </c>
      <c r="K27" s="222">
        <f t="shared" si="6"/>
        <v>0</v>
      </c>
      <c r="L27" s="223">
        <f t="shared" si="6"/>
        <v>2</v>
      </c>
      <c r="M27" s="224">
        <f t="shared" si="6"/>
        <v>30</v>
      </c>
      <c r="N27" s="221">
        <f t="shared" si="6"/>
        <v>5</v>
      </c>
      <c r="O27" s="222">
        <f t="shared" si="6"/>
        <v>175</v>
      </c>
      <c r="P27" s="223">
        <f t="shared" si="6"/>
        <v>2</v>
      </c>
      <c r="Q27" s="224">
        <f t="shared" si="6"/>
        <v>40.950000000000003</v>
      </c>
      <c r="R27" s="221">
        <f t="shared" si="6"/>
        <v>15</v>
      </c>
      <c r="S27" s="222">
        <f t="shared" si="6"/>
        <v>501</v>
      </c>
      <c r="T27" s="223">
        <f t="shared" si="6"/>
        <v>5</v>
      </c>
      <c r="U27" s="224">
        <f t="shared" si="6"/>
        <v>238</v>
      </c>
      <c r="V27" s="221">
        <f t="shared" si="6"/>
        <v>5</v>
      </c>
      <c r="W27" s="222">
        <f t="shared" si="6"/>
        <v>160.91</v>
      </c>
      <c r="X27" s="223">
        <f t="shared" si="6"/>
        <v>1</v>
      </c>
      <c r="Y27" s="542">
        <f t="shared" si="6"/>
        <v>60</v>
      </c>
      <c r="Z27" s="225">
        <f t="shared" ref="Z27:AA27" si="7">SUM(Z25:Z26)</f>
        <v>67</v>
      </c>
      <c r="AA27" s="226">
        <f t="shared" si="7"/>
        <v>2192.66</v>
      </c>
    </row>
    <row r="28" spans="1:29" s="227" customFormat="1" ht="12.75" customHeight="1" x14ac:dyDescent="0.25">
      <c r="A28" s="220"/>
      <c r="B28" s="228"/>
      <c r="C28" s="229"/>
      <c r="D28" s="230"/>
      <c r="E28" s="231"/>
      <c r="F28" s="228"/>
      <c r="G28" s="229"/>
      <c r="H28" s="230"/>
      <c r="I28" s="231"/>
      <c r="J28" s="228"/>
      <c r="K28" s="229"/>
      <c r="L28" s="230"/>
      <c r="M28" s="231"/>
      <c r="N28" s="228"/>
      <c r="O28" s="229"/>
      <c r="P28" s="230"/>
      <c r="Q28" s="231"/>
      <c r="R28" s="228"/>
      <c r="S28" s="229"/>
      <c r="T28" s="230"/>
      <c r="U28" s="231"/>
      <c r="V28" s="228"/>
      <c r="W28" s="229"/>
      <c r="X28" s="230"/>
      <c r="Y28" s="543"/>
      <c r="Z28" s="232"/>
      <c r="AA28" s="233"/>
    </row>
    <row r="29" spans="1:29" ht="12.75" customHeight="1" x14ac:dyDescent="0.25">
      <c r="A29" s="234" t="s">
        <v>19</v>
      </c>
      <c r="B29" s="186"/>
      <c r="C29" s="197">
        <f>SUM(C14+C22+C27)</f>
        <v>4429.37</v>
      </c>
      <c r="E29" s="198">
        <f>SUM(E14+E22+E27)</f>
        <v>13703.17</v>
      </c>
      <c r="F29" s="186"/>
      <c r="G29" s="197">
        <f>SUM(G14+G22+G27)</f>
        <v>860.99</v>
      </c>
      <c r="I29" s="198">
        <f>SUM(I14+I22+I27)</f>
        <v>12514.640000000001</v>
      </c>
      <c r="J29" s="186"/>
      <c r="K29" s="197">
        <f>SUM(K14+K22+K27)</f>
        <v>596.73</v>
      </c>
      <c r="M29" s="198">
        <f>SUM(M14+M22+M27)</f>
        <v>1127.49</v>
      </c>
      <c r="N29" s="186"/>
      <c r="O29" s="197">
        <f>SUM(O14+O22+O27)</f>
        <v>3161.3</v>
      </c>
      <c r="Q29" s="198">
        <f>SUM(Q14+Q22+Q27)</f>
        <v>22032.780000000002</v>
      </c>
      <c r="R29" s="186"/>
      <c r="S29" s="197">
        <f>SUM(S14+S22+S27)</f>
        <v>8104.97</v>
      </c>
      <c r="U29" s="198">
        <f>SUM(U14+U22+U27)</f>
        <v>5930.82</v>
      </c>
      <c r="V29" s="186"/>
      <c r="W29" s="197">
        <f>SUM(W14+W22+W27)</f>
        <v>2420.94</v>
      </c>
      <c r="Y29" s="215">
        <f>SUM(Y14+Y22+Y27)</f>
        <v>1181.51</v>
      </c>
      <c r="Z29" s="190"/>
      <c r="AA29" s="216">
        <f>SUM(AA14+AA22+AA27)</f>
        <v>76064.710000000006</v>
      </c>
      <c r="AC29" s="204"/>
    </row>
    <row r="30" spans="1:29" ht="12.75" customHeight="1" x14ac:dyDescent="0.25">
      <c r="B30" s="186"/>
      <c r="C30" s="187"/>
      <c r="F30" s="186"/>
      <c r="G30" s="187"/>
      <c r="J30" s="186"/>
      <c r="K30" s="187"/>
      <c r="N30" s="186"/>
      <c r="O30" s="187"/>
      <c r="R30" s="186"/>
      <c r="S30" s="187"/>
      <c r="V30" s="186"/>
      <c r="W30" s="187"/>
      <c r="Z30" s="190"/>
      <c r="AA30" s="191"/>
    </row>
    <row r="31" spans="1:29" ht="12.75" customHeight="1" x14ac:dyDescent="0.25">
      <c r="A31" s="177" t="s">
        <v>28</v>
      </c>
      <c r="B31" s="186"/>
      <c r="C31" s="197"/>
      <c r="E31" s="198"/>
      <c r="F31" s="186"/>
      <c r="G31" s="235"/>
      <c r="I31" s="198"/>
      <c r="J31" s="186"/>
      <c r="K31" s="197"/>
      <c r="M31" s="198"/>
      <c r="N31" s="186"/>
      <c r="O31" s="197"/>
      <c r="Q31" s="198"/>
      <c r="R31" s="186"/>
      <c r="S31" s="197"/>
      <c r="U31" s="198"/>
      <c r="V31" s="186"/>
      <c r="W31" s="197"/>
      <c r="Y31" s="188"/>
      <c r="Z31" s="190"/>
      <c r="AA31" s="199"/>
      <c r="AB31" s="192"/>
      <c r="AC31" s="189"/>
    </row>
    <row r="32" spans="1:29" s="242" customFormat="1" x14ac:dyDescent="0.25">
      <c r="A32" s="237" t="s">
        <v>46</v>
      </c>
      <c r="B32" s="238"/>
      <c r="C32" s="238"/>
      <c r="D32" s="239">
        <v>1</v>
      </c>
      <c r="E32" s="239">
        <v>229.6</v>
      </c>
      <c r="F32" s="238"/>
      <c r="G32" s="238"/>
      <c r="H32" s="239">
        <v>1</v>
      </c>
      <c r="I32" s="239">
        <v>115.35</v>
      </c>
      <c r="J32" s="238"/>
      <c r="K32" s="238"/>
      <c r="L32" s="239"/>
      <c r="M32" s="239"/>
      <c r="N32" s="238"/>
      <c r="O32" s="238"/>
      <c r="P32" s="239"/>
      <c r="Q32" s="239"/>
      <c r="R32" s="238"/>
      <c r="S32" s="238"/>
      <c r="T32" s="239"/>
      <c r="U32" s="239"/>
      <c r="V32" s="238"/>
      <c r="W32" s="238"/>
      <c r="X32" s="239"/>
      <c r="Y32" s="239"/>
      <c r="Z32" s="240">
        <f t="shared" ref="Z32:AA34" si="8">SUM(B32+D32+F32+H32+J32+L32+N32+P32+R32+T32+V32+X32)</f>
        <v>2</v>
      </c>
      <c r="AA32" s="241">
        <f t="shared" si="8"/>
        <v>344.95</v>
      </c>
    </row>
    <row r="33" spans="1:31" s="242" customFormat="1" x14ac:dyDescent="0.25">
      <c r="A33" s="237" t="s">
        <v>62</v>
      </c>
      <c r="B33" s="238"/>
      <c r="C33" s="238"/>
      <c r="D33" s="239"/>
      <c r="E33" s="239"/>
      <c r="F33" s="238"/>
      <c r="G33" s="238"/>
      <c r="H33" s="239"/>
      <c r="I33" s="239"/>
      <c r="J33" s="238"/>
      <c r="K33" s="238"/>
      <c r="L33" s="239"/>
      <c r="M33" s="239"/>
      <c r="N33" s="238"/>
      <c r="O33" s="238"/>
      <c r="P33" s="239"/>
      <c r="Q33" s="239"/>
      <c r="R33" s="238"/>
      <c r="S33" s="238"/>
      <c r="T33" s="239"/>
      <c r="U33" s="239"/>
      <c r="V33" s="238"/>
      <c r="W33" s="238"/>
      <c r="X33" s="239"/>
      <c r="Y33" s="239"/>
      <c r="Z33" s="240">
        <f t="shared" si="8"/>
        <v>0</v>
      </c>
      <c r="AA33" s="241">
        <f t="shared" si="8"/>
        <v>0</v>
      </c>
    </row>
    <row r="34" spans="1:31" s="242" customFormat="1" x14ac:dyDescent="0.25">
      <c r="A34" s="237" t="s">
        <v>47</v>
      </c>
      <c r="B34" s="243"/>
      <c r="C34" s="243"/>
      <c r="D34" s="244"/>
      <c r="E34" s="244"/>
      <c r="F34" s="243"/>
      <c r="G34" s="243"/>
      <c r="H34" s="244"/>
      <c r="I34" s="244"/>
      <c r="J34" s="243"/>
      <c r="K34" s="243"/>
      <c r="L34" s="244"/>
      <c r="M34" s="244"/>
      <c r="N34" s="243"/>
      <c r="O34" s="243"/>
      <c r="P34" s="244"/>
      <c r="Q34" s="244"/>
      <c r="R34" s="243"/>
      <c r="S34" s="243"/>
      <c r="T34" s="244"/>
      <c r="U34" s="244"/>
      <c r="V34" s="243"/>
      <c r="W34" s="243"/>
      <c r="X34" s="244"/>
      <c r="Y34" s="244"/>
      <c r="Z34" s="245">
        <f t="shared" si="8"/>
        <v>0</v>
      </c>
      <c r="AA34" s="246">
        <f t="shared" si="8"/>
        <v>0</v>
      </c>
    </row>
    <row r="35" spans="1:31" s="177" customFormat="1" ht="12.75" customHeight="1" x14ac:dyDescent="0.25">
      <c r="A35" s="177" t="s">
        <v>59</v>
      </c>
      <c r="B35" s="247">
        <f t="shared" ref="B35:AA35" si="9">SUM(B32:B34)</f>
        <v>0</v>
      </c>
      <c r="C35" s="248">
        <f t="shared" si="9"/>
        <v>0</v>
      </c>
      <c r="D35" s="249">
        <f t="shared" si="9"/>
        <v>1</v>
      </c>
      <c r="E35" s="250">
        <f t="shared" si="9"/>
        <v>229.6</v>
      </c>
      <c r="F35" s="247">
        <f t="shared" si="9"/>
        <v>0</v>
      </c>
      <c r="G35" s="248">
        <f t="shared" si="9"/>
        <v>0</v>
      </c>
      <c r="H35" s="249">
        <f t="shared" si="9"/>
        <v>1</v>
      </c>
      <c r="I35" s="250">
        <f t="shared" si="9"/>
        <v>115.35</v>
      </c>
      <c r="J35" s="247">
        <f t="shared" si="9"/>
        <v>0</v>
      </c>
      <c r="K35" s="248">
        <f t="shared" si="9"/>
        <v>0</v>
      </c>
      <c r="L35" s="249">
        <f t="shared" si="9"/>
        <v>0</v>
      </c>
      <c r="M35" s="250">
        <f t="shared" si="9"/>
        <v>0</v>
      </c>
      <c r="N35" s="247">
        <f t="shared" si="9"/>
        <v>0</v>
      </c>
      <c r="O35" s="248">
        <f t="shared" si="9"/>
        <v>0</v>
      </c>
      <c r="P35" s="249">
        <f t="shared" si="9"/>
        <v>0</v>
      </c>
      <c r="Q35" s="250">
        <f t="shared" si="9"/>
        <v>0</v>
      </c>
      <c r="R35" s="247">
        <f t="shared" si="9"/>
        <v>0</v>
      </c>
      <c r="S35" s="248">
        <f t="shared" si="9"/>
        <v>0</v>
      </c>
      <c r="T35" s="249">
        <f t="shared" si="9"/>
        <v>0</v>
      </c>
      <c r="U35" s="250">
        <f t="shared" si="9"/>
        <v>0</v>
      </c>
      <c r="V35" s="247">
        <f t="shared" si="9"/>
        <v>0</v>
      </c>
      <c r="W35" s="248">
        <f t="shared" si="9"/>
        <v>0</v>
      </c>
      <c r="X35" s="249">
        <f t="shared" si="9"/>
        <v>0</v>
      </c>
      <c r="Y35" s="543">
        <f t="shared" si="9"/>
        <v>0</v>
      </c>
      <c r="Z35" s="251">
        <f t="shared" si="9"/>
        <v>2</v>
      </c>
      <c r="AA35" s="252">
        <f t="shared" si="9"/>
        <v>344.95</v>
      </c>
      <c r="AB35" s="253"/>
      <c r="AC35" s="215"/>
    </row>
    <row r="36" spans="1:31" s="177" customFormat="1" ht="12.75" customHeight="1" x14ac:dyDescent="0.25">
      <c r="B36" s="247"/>
      <c r="C36" s="248"/>
      <c r="D36" s="249"/>
      <c r="E36" s="250"/>
      <c r="F36" s="247"/>
      <c r="G36" s="248"/>
      <c r="H36" s="249"/>
      <c r="I36" s="250"/>
      <c r="J36" s="247"/>
      <c r="K36" s="248"/>
      <c r="L36" s="249"/>
      <c r="M36" s="250"/>
      <c r="N36" s="247"/>
      <c r="O36" s="248"/>
      <c r="P36" s="249"/>
      <c r="Q36" s="250"/>
      <c r="R36" s="247"/>
      <c r="S36" s="248"/>
      <c r="T36" s="249"/>
      <c r="U36" s="250"/>
      <c r="V36" s="247"/>
      <c r="W36" s="248"/>
      <c r="X36" s="249"/>
      <c r="Y36" s="543"/>
      <c r="Z36" s="251"/>
      <c r="AA36" s="252"/>
      <c r="AB36" s="253"/>
      <c r="AC36" s="215"/>
    </row>
    <row r="37" spans="1:31" s="177" customFormat="1" ht="12.75" customHeight="1" x14ac:dyDescent="0.25">
      <c r="A37" s="236"/>
      <c r="B37" s="247"/>
      <c r="C37" s="248"/>
      <c r="D37" s="249"/>
      <c r="E37" s="250"/>
      <c r="F37" s="247"/>
      <c r="G37" s="248"/>
      <c r="H37" s="249"/>
      <c r="I37" s="250"/>
      <c r="J37" s="247"/>
      <c r="K37" s="248"/>
      <c r="L37" s="249"/>
      <c r="M37" s="250"/>
      <c r="N37" s="247"/>
      <c r="O37" s="248"/>
      <c r="P37" s="249"/>
      <c r="Q37" s="250"/>
      <c r="R37" s="247"/>
      <c r="S37" s="248"/>
      <c r="T37" s="249"/>
      <c r="U37" s="250"/>
      <c r="V37" s="247"/>
      <c r="W37" s="248"/>
      <c r="X37" s="249"/>
      <c r="Y37" s="543"/>
      <c r="Z37" s="251"/>
      <c r="AA37" s="252"/>
      <c r="AB37" s="253"/>
      <c r="AC37" s="215"/>
    </row>
    <row r="38" spans="1:31" s="193" customFormat="1" ht="12.75" customHeight="1" x14ac:dyDescent="0.25">
      <c r="A38" s="177"/>
      <c r="B38" s="186"/>
      <c r="C38" s="254"/>
      <c r="D38" s="188"/>
      <c r="E38" s="255"/>
      <c r="F38" s="186"/>
      <c r="G38" s="254"/>
      <c r="H38" s="188"/>
      <c r="I38" s="255"/>
      <c r="J38" s="186"/>
      <c r="K38" s="254"/>
      <c r="L38" s="188"/>
      <c r="M38" s="255"/>
      <c r="N38" s="186"/>
      <c r="O38" s="254"/>
      <c r="P38" s="188"/>
      <c r="Q38" s="255"/>
      <c r="R38" s="186"/>
      <c r="S38" s="254"/>
      <c r="T38" s="188"/>
      <c r="U38" s="255"/>
      <c r="V38" s="186"/>
      <c r="W38" s="254"/>
      <c r="X38" s="188"/>
      <c r="Y38" s="544"/>
      <c r="Z38" s="190"/>
      <c r="AA38" s="256"/>
      <c r="AB38" s="253"/>
    </row>
    <row r="39" spans="1:31" s="260" customFormat="1" ht="26.4" x14ac:dyDescent="0.25">
      <c r="A39" s="257" t="s">
        <v>64</v>
      </c>
      <c r="B39" s="258"/>
      <c r="C39" s="259">
        <f>C29-C5-C35</f>
        <v>3177.37</v>
      </c>
      <c r="D39" s="258"/>
      <c r="E39" s="259">
        <f>E29-E5-E35</f>
        <v>7673.57</v>
      </c>
      <c r="F39" s="259"/>
      <c r="G39" s="259">
        <f>G29-G5-G35</f>
        <v>576.99</v>
      </c>
      <c r="H39" s="258"/>
      <c r="I39" s="259">
        <f>I29-I5-I35</f>
        <v>11015.29</v>
      </c>
      <c r="J39" s="258"/>
      <c r="K39" s="259">
        <f>K29-K5-K35</f>
        <v>292.73</v>
      </c>
      <c r="L39" s="258"/>
      <c r="M39" s="259">
        <f>M29-M5-M35</f>
        <v>1035.49</v>
      </c>
      <c r="N39" s="259"/>
      <c r="O39" s="259">
        <f>O29-O5-O35</f>
        <v>2541.3000000000002</v>
      </c>
      <c r="P39" s="258"/>
      <c r="Q39" s="259">
        <f>Q29-Q5-Q35</f>
        <v>19556.780000000002</v>
      </c>
      <c r="R39" s="258"/>
      <c r="S39" s="259">
        <f>S29-S5-S35</f>
        <v>4800.47</v>
      </c>
      <c r="T39" s="258"/>
      <c r="U39" s="259">
        <f>U29-U5-U35</f>
        <v>1882.8199999999997</v>
      </c>
      <c r="V39" s="258"/>
      <c r="W39" s="259">
        <f>W29-W5-W35</f>
        <v>1735.44</v>
      </c>
      <c r="X39" s="258"/>
      <c r="Y39" s="545">
        <f>Y29-Y5-Y35</f>
        <v>1113.51</v>
      </c>
      <c r="Z39" s="258"/>
      <c r="AA39" s="259">
        <f>AA29-AA5-AA35</f>
        <v>55401.760000000009</v>
      </c>
      <c r="AB39" s="253"/>
      <c r="AE39" s="261"/>
    </row>
    <row r="40" spans="1:31" x14ac:dyDescent="0.25">
      <c r="A40" s="3"/>
      <c r="B40" s="193"/>
      <c r="C40" s="178"/>
      <c r="D40" s="193"/>
      <c r="E40" s="178"/>
      <c r="F40" s="193"/>
      <c r="G40" s="178"/>
      <c r="H40" s="193"/>
      <c r="I40" s="178"/>
      <c r="J40" s="193"/>
      <c r="K40" s="178"/>
      <c r="L40" s="193"/>
      <c r="M40" s="178"/>
      <c r="N40" s="193"/>
      <c r="O40" s="178"/>
      <c r="P40" s="193"/>
      <c r="Q40" s="178"/>
      <c r="R40" s="193"/>
      <c r="S40" s="178"/>
      <c r="T40" s="193"/>
      <c r="U40" s="178"/>
      <c r="V40" s="193"/>
      <c r="W40" s="178"/>
      <c r="X40" s="193"/>
      <c r="Z40" s="193"/>
      <c r="AA40" s="178"/>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E40"/>
  <sheetViews>
    <sheetView workbookViewId="0">
      <pane xSplit="1" topLeftCell="T1" activePane="topRight" state="frozen"/>
      <selection pane="topRight"/>
    </sheetView>
  </sheetViews>
  <sheetFormatPr defaultRowHeight="13.2" x14ac:dyDescent="0.25"/>
  <cols>
    <col min="1" max="1" width="50.6640625" customWidth="1"/>
    <col min="2" max="2" width="9.6640625" style="23" customWidth="1"/>
    <col min="3" max="3" width="14.5546875" style="1" customWidth="1"/>
    <col min="4" max="4" width="9.6640625" style="23" customWidth="1"/>
    <col min="5" max="5" width="14.5546875" style="1" customWidth="1"/>
    <col min="6" max="6" width="9.6640625" style="23" customWidth="1"/>
    <col min="7" max="7" width="14.5546875" style="1" customWidth="1"/>
    <col min="8" max="8" width="9.6640625" style="23" customWidth="1"/>
    <col min="9" max="9" width="14.5546875" style="1" customWidth="1"/>
    <col min="10" max="10" width="9.6640625" style="23" customWidth="1"/>
    <col min="11" max="11" width="14.5546875" style="1" customWidth="1"/>
    <col min="12" max="12" width="9.6640625" style="23" customWidth="1"/>
    <col min="13" max="13" width="14.5546875" style="1" customWidth="1"/>
    <col min="14" max="14" width="9.6640625" style="23" customWidth="1"/>
    <col min="15" max="15" width="14.5546875" style="1" customWidth="1"/>
    <col min="16" max="16" width="9.6640625" style="23" customWidth="1"/>
    <col min="17" max="17" width="14.5546875" style="1" customWidth="1"/>
    <col min="18" max="18" width="9.6640625" style="23" customWidth="1"/>
    <col min="19" max="19" width="14.5546875" style="1" customWidth="1"/>
    <col min="20" max="20" width="9.6640625" style="23" customWidth="1"/>
    <col min="21" max="21" width="14.5546875" style="1" customWidth="1"/>
    <col min="22" max="22" width="9.6640625" style="23" customWidth="1"/>
    <col min="23" max="23" width="14.5546875" style="1" customWidth="1"/>
    <col min="24" max="24" width="9.6640625" style="23" customWidth="1"/>
    <col min="25" max="25" width="14.5546875" style="1" customWidth="1"/>
    <col min="26" max="26" width="9.6640625" style="23" customWidth="1"/>
    <col min="27" max="27" width="14.5546875" style="1" customWidth="1"/>
    <col min="28" max="194" width="8.88671875" customWidth="1"/>
  </cols>
  <sheetData>
    <row r="1" spans="1:29" ht="16.5" customHeight="1" x14ac:dyDescent="0.25">
      <c r="A1" s="4" t="s">
        <v>87</v>
      </c>
      <c r="B1" s="641" t="s">
        <v>0</v>
      </c>
      <c r="C1" s="641"/>
      <c r="D1" s="642" t="s">
        <v>1</v>
      </c>
      <c r="E1" s="642"/>
      <c r="F1" s="641" t="s">
        <v>2</v>
      </c>
      <c r="G1" s="641"/>
      <c r="H1" s="642" t="s">
        <v>3</v>
      </c>
      <c r="I1" s="642"/>
      <c r="J1" s="641" t="s">
        <v>4</v>
      </c>
      <c r="K1" s="641"/>
      <c r="L1" s="642" t="s">
        <v>5</v>
      </c>
      <c r="M1" s="642"/>
      <c r="N1" s="641" t="s">
        <v>6</v>
      </c>
      <c r="O1" s="641"/>
      <c r="P1" s="642" t="s">
        <v>7</v>
      </c>
      <c r="Q1" s="642"/>
      <c r="R1" s="641" t="s">
        <v>8</v>
      </c>
      <c r="S1" s="641"/>
      <c r="T1" s="642" t="s">
        <v>9</v>
      </c>
      <c r="U1" s="642"/>
      <c r="V1" s="641" t="s">
        <v>10</v>
      </c>
      <c r="W1" s="641"/>
      <c r="X1" s="642" t="s">
        <v>11</v>
      </c>
      <c r="Y1" s="642"/>
      <c r="Z1" s="643" t="s">
        <v>12</v>
      </c>
      <c r="AA1" s="643"/>
    </row>
    <row r="2" spans="1:29" ht="12.75" customHeight="1" x14ac:dyDescent="0.25">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399</v>
      </c>
      <c r="C3" s="13">
        <v>3954.5</v>
      </c>
      <c r="D3" s="23">
        <v>340</v>
      </c>
      <c r="E3" s="1">
        <v>3171</v>
      </c>
      <c r="F3" s="16">
        <v>389</v>
      </c>
      <c r="G3" s="13">
        <v>3729.5</v>
      </c>
      <c r="H3" s="23">
        <v>409</v>
      </c>
      <c r="I3" s="1">
        <v>4004.5</v>
      </c>
      <c r="J3" s="16">
        <v>400</v>
      </c>
      <c r="K3" s="13">
        <v>3698</v>
      </c>
      <c r="L3" s="23">
        <v>444</v>
      </c>
      <c r="M3" s="1">
        <v>4295.5</v>
      </c>
      <c r="N3" s="16">
        <v>284</v>
      </c>
      <c r="O3" s="13">
        <v>2628</v>
      </c>
      <c r="P3" s="23">
        <v>476</v>
      </c>
      <c r="Q3" s="1">
        <v>4371</v>
      </c>
      <c r="R3" s="16">
        <v>586</v>
      </c>
      <c r="S3" s="13">
        <v>5440</v>
      </c>
      <c r="T3" s="23">
        <v>549</v>
      </c>
      <c r="U3" s="1">
        <v>5395</v>
      </c>
      <c r="V3" s="16">
        <v>561</v>
      </c>
      <c r="W3" s="13">
        <v>5491</v>
      </c>
      <c r="X3" s="23">
        <v>615</v>
      </c>
      <c r="Y3" s="1">
        <v>6448</v>
      </c>
      <c r="Z3" s="43">
        <f>B3+D3+F3+H3+J3+L3+N3+P3+R3+T3+V3+X3</f>
        <v>5452</v>
      </c>
      <c r="AA3" s="6">
        <f>C3+E3+G3+I3+K3+M3+O3+Q3+S3+U3+W3+Y3</f>
        <v>52626</v>
      </c>
      <c r="AC3" s="18"/>
    </row>
    <row r="4" spans="1:29" ht="12.75" customHeight="1" x14ac:dyDescent="0.25">
      <c r="A4" s="3" t="s">
        <v>38</v>
      </c>
      <c r="B4" s="16"/>
      <c r="C4" s="25">
        <v>770</v>
      </c>
      <c r="E4" s="27">
        <v>656</v>
      </c>
      <c r="F4" s="16"/>
      <c r="G4" s="25">
        <v>772</v>
      </c>
      <c r="I4" s="27">
        <v>796</v>
      </c>
      <c r="J4" s="16"/>
      <c r="K4" s="25">
        <v>758</v>
      </c>
      <c r="M4" s="27">
        <v>864</v>
      </c>
      <c r="N4" s="16"/>
      <c r="O4" s="25">
        <v>548</v>
      </c>
      <c r="Q4" s="27">
        <v>916</v>
      </c>
      <c r="R4" s="16"/>
      <c r="S4" s="25">
        <v>1124</v>
      </c>
      <c r="U4" s="27">
        <v>1072</v>
      </c>
      <c r="V4" s="16"/>
      <c r="W4" s="25">
        <v>1116</v>
      </c>
      <c r="Y4" s="27">
        <v>1206</v>
      </c>
      <c r="Z4" s="43"/>
      <c r="AA4" s="7">
        <f>C4+E4+G4+I4+K4+M4+O4+Q4+S4+U4+W4+Y4</f>
        <v>10598</v>
      </c>
    </row>
    <row r="5" spans="1:29" ht="12.75" customHeight="1" x14ac:dyDescent="0.25">
      <c r="A5" s="4" t="s">
        <v>15</v>
      </c>
      <c r="B5" s="16"/>
      <c r="C5" s="26">
        <f>SUM(C3:C4)</f>
        <v>4724.5</v>
      </c>
      <c r="E5" s="10">
        <f>SUM(E3:E4)</f>
        <v>3827</v>
      </c>
      <c r="F5" s="16"/>
      <c r="G5" s="26">
        <f>SUM(G3:G4)</f>
        <v>4501.5</v>
      </c>
      <c r="I5" s="10">
        <f>SUM(I3:I4)</f>
        <v>4800.5</v>
      </c>
      <c r="J5" s="16"/>
      <c r="K5" s="26">
        <f>SUM(K3:K4)</f>
        <v>4456</v>
      </c>
      <c r="M5" s="10">
        <f>SUM(M3:M4)</f>
        <v>5159.5</v>
      </c>
      <c r="N5" s="16"/>
      <c r="O5" s="26">
        <f>SUM(O3:O4)</f>
        <v>3176</v>
      </c>
      <c r="Q5" s="10">
        <f>SUM(Q3:Q4)</f>
        <v>5287</v>
      </c>
      <c r="R5" s="16"/>
      <c r="S5" s="26">
        <f>SUM(S3:S4)</f>
        <v>6564</v>
      </c>
      <c r="U5" s="10">
        <f>SUM(U3:U4)</f>
        <v>6467</v>
      </c>
      <c r="V5" s="16"/>
      <c r="W5" s="26">
        <f>SUM(W3:W4)</f>
        <v>6607</v>
      </c>
      <c r="Y5" s="10">
        <f>SUM(Y3:Y4)</f>
        <v>7654</v>
      </c>
      <c r="Z5" s="43"/>
      <c r="AA5" s="9">
        <f>SUM(AA3:AA4)</f>
        <v>63224</v>
      </c>
    </row>
    <row r="6" spans="1:29" ht="12.75" customHeight="1" x14ac:dyDescent="0.25">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141496.20000000001</v>
      </c>
      <c r="D7" s="23"/>
      <c r="E7" s="93">
        <v>107277.67</v>
      </c>
      <c r="F7" s="16"/>
      <c r="G7" s="92">
        <v>123602.48</v>
      </c>
      <c r="H7" s="23"/>
      <c r="I7" s="93">
        <v>137071.76999999999</v>
      </c>
      <c r="J7" s="16"/>
      <c r="K7" s="92">
        <v>106825.21</v>
      </c>
      <c r="L7" s="23"/>
      <c r="M7" s="93">
        <v>158748.95000000001</v>
      </c>
      <c r="N7" s="16"/>
      <c r="O7" s="92">
        <v>110222.77</v>
      </c>
      <c r="P7" s="23"/>
      <c r="Q7" s="93">
        <v>171176.75</v>
      </c>
      <c r="R7" s="16"/>
      <c r="S7" s="92">
        <v>216813.88</v>
      </c>
      <c r="T7" s="23"/>
      <c r="U7" s="93">
        <v>204648.54</v>
      </c>
      <c r="V7" s="16"/>
      <c r="W7" s="92">
        <v>276252.53999999998</v>
      </c>
      <c r="X7" s="23"/>
      <c r="Y7" s="93">
        <v>260312.49</v>
      </c>
      <c r="Z7" s="72"/>
      <c r="AA7" s="95">
        <f>C7+E7+G7+I7+K7+M7+O7+Q7+S7+U7+W7+Y7</f>
        <v>2014449.2500000002</v>
      </c>
      <c r="AC7" s="93"/>
    </row>
    <row r="8" spans="1:29" ht="12.75" customHeight="1" x14ac:dyDescent="0.25">
      <c r="A8" s="4"/>
      <c r="B8" s="16"/>
      <c r="C8" s="26"/>
      <c r="E8" s="10"/>
      <c r="F8" s="16"/>
      <c r="G8" s="26"/>
      <c r="I8" s="10"/>
      <c r="J8" s="16"/>
      <c r="K8" s="26"/>
      <c r="M8" s="10"/>
      <c r="N8" s="16"/>
      <c r="O8" s="26"/>
      <c r="Q8" s="10"/>
      <c r="R8" s="16"/>
      <c r="S8" s="26"/>
      <c r="U8" s="10"/>
      <c r="V8" s="16"/>
      <c r="W8" s="26"/>
      <c r="Y8" s="10"/>
      <c r="Z8" s="72"/>
      <c r="AA8" s="9"/>
      <c r="AC8" s="11"/>
    </row>
    <row r="9" spans="1:29" ht="12.75" customHeight="1" x14ac:dyDescent="0.25">
      <c r="A9" s="4" t="s">
        <v>24</v>
      </c>
      <c r="B9" s="16"/>
      <c r="C9" s="13"/>
      <c r="F9" s="16"/>
      <c r="G9" s="13"/>
      <c r="J9" s="16"/>
      <c r="K9" s="13"/>
      <c r="N9" s="16"/>
      <c r="O9" s="13"/>
      <c r="R9" s="16"/>
      <c r="S9" s="13"/>
      <c r="V9" s="16"/>
      <c r="W9" s="13"/>
      <c r="Z9" s="43"/>
      <c r="AA9" s="6"/>
    </row>
    <row r="10" spans="1:29" ht="12.75" customHeight="1" x14ac:dyDescent="0.25">
      <c r="A10" s="3" t="s">
        <v>26</v>
      </c>
      <c r="B10" s="16">
        <v>164</v>
      </c>
      <c r="C10" s="13">
        <v>8619.94</v>
      </c>
      <c r="D10" s="530">
        <v>113</v>
      </c>
      <c r="E10" s="532">
        <v>6459.4</v>
      </c>
      <c r="F10" s="16">
        <v>101</v>
      </c>
      <c r="G10" s="16">
        <v>6307.6</v>
      </c>
      <c r="H10" s="23">
        <v>113</v>
      </c>
      <c r="I10" s="1">
        <v>5906.9</v>
      </c>
      <c r="J10" s="16">
        <v>109</v>
      </c>
      <c r="K10" s="13">
        <v>5363.68</v>
      </c>
      <c r="L10" s="530">
        <v>170</v>
      </c>
      <c r="M10" s="532">
        <v>7342.69</v>
      </c>
      <c r="N10" s="16">
        <v>115</v>
      </c>
      <c r="O10" s="13">
        <v>5651.97</v>
      </c>
      <c r="P10" s="530">
        <v>183</v>
      </c>
      <c r="Q10" s="532">
        <v>9796.52</v>
      </c>
      <c r="R10" s="16">
        <v>219</v>
      </c>
      <c r="S10" s="13">
        <v>9839.02</v>
      </c>
      <c r="T10" s="23">
        <v>208</v>
      </c>
      <c r="U10" s="1">
        <v>10110.790000000001</v>
      </c>
      <c r="V10" s="16">
        <v>252</v>
      </c>
      <c r="W10" s="13">
        <v>12302.15</v>
      </c>
      <c r="X10" s="23">
        <v>204</v>
      </c>
      <c r="Y10" s="1">
        <v>8919.57</v>
      </c>
      <c r="Z10" s="43">
        <f t="shared" ref="Z10:AA13" si="0">B10+D10+F10+H10+J10+L10+N10+P10+R10+T10+V10+X10</f>
        <v>1951</v>
      </c>
      <c r="AA10" s="6">
        <f t="shared" si="0"/>
        <v>96620.23000000001</v>
      </c>
    </row>
    <row r="11" spans="1:29" ht="12.75" customHeight="1" x14ac:dyDescent="0.25">
      <c r="A11" s="3" t="s">
        <v>98</v>
      </c>
      <c r="B11" s="16"/>
      <c r="C11" s="13"/>
      <c r="D11" s="530"/>
      <c r="E11" s="532"/>
      <c r="F11" s="16"/>
      <c r="G11" s="16"/>
      <c r="J11" s="16"/>
      <c r="K11" s="13"/>
      <c r="L11" s="530"/>
      <c r="M11" s="532"/>
      <c r="N11" s="16"/>
      <c r="O11" s="13"/>
      <c r="P11" s="530">
        <v>2</v>
      </c>
      <c r="Q11" s="532">
        <v>-6.58</v>
      </c>
      <c r="R11" s="16">
        <v>17</v>
      </c>
      <c r="S11" s="13">
        <v>302.61</v>
      </c>
      <c r="T11" s="23">
        <v>11</v>
      </c>
      <c r="U11" s="1">
        <v>281.16000000000003</v>
      </c>
      <c r="V11" s="16">
        <v>11</v>
      </c>
      <c r="W11" s="13">
        <v>491.72</v>
      </c>
      <c r="X11" s="23">
        <v>20</v>
      </c>
      <c r="Y11" s="1">
        <v>1491.89</v>
      </c>
      <c r="Z11" s="43">
        <f t="shared" ref="Z11" si="1">B11+D11+F11+H11+J11+L11+N11+P11+R11+T11+V11+X11</f>
        <v>61</v>
      </c>
      <c r="AA11" s="6">
        <f t="shared" ref="AA11" si="2">C11+E11+G11+I11+K11+M11+O11+Q11+S11+U11+W11+Y11</f>
        <v>2560.8000000000002</v>
      </c>
    </row>
    <row r="12" spans="1:29" ht="12.75" customHeight="1" x14ac:dyDescent="0.25">
      <c r="A12" s="360" t="s">
        <v>76</v>
      </c>
      <c r="B12" s="16">
        <v>8</v>
      </c>
      <c r="C12" s="13">
        <v>84.1</v>
      </c>
      <c r="D12" s="530">
        <v>4</v>
      </c>
      <c r="E12" s="532">
        <v>41.68</v>
      </c>
      <c r="F12" s="16">
        <v>4</v>
      </c>
      <c r="G12" s="16">
        <v>39.54</v>
      </c>
      <c r="H12" s="23">
        <v>5</v>
      </c>
      <c r="I12" s="1">
        <v>246.38</v>
      </c>
      <c r="J12" s="16">
        <v>1</v>
      </c>
      <c r="K12" s="13">
        <v>6.72</v>
      </c>
      <c r="L12" s="530">
        <v>9</v>
      </c>
      <c r="M12" s="532">
        <v>177.22</v>
      </c>
      <c r="N12" s="16"/>
      <c r="O12" s="13"/>
      <c r="P12" s="530">
        <v>2</v>
      </c>
      <c r="Q12" s="532">
        <v>17.079999999999998</v>
      </c>
      <c r="R12" s="16">
        <v>13</v>
      </c>
      <c r="S12" s="13">
        <v>64.97</v>
      </c>
      <c r="T12" s="23">
        <v>1</v>
      </c>
      <c r="U12" s="1">
        <v>-68.3</v>
      </c>
      <c r="V12" s="16">
        <v>6</v>
      </c>
      <c r="W12" s="13">
        <v>57.19</v>
      </c>
      <c r="X12" s="23">
        <v>5</v>
      </c>
      <c r="Y12" s="1">
        <v>53.83</v>
      </c>
      <c r="Z12" s="43">
        <f t="shared" si="0"/>
        <v>58</v>
      </c>
      <c r="AA12" s="6">
        <f t="shared" si="0"/>
        <v>720.4100000000002</v>
      </c>
    </row>
    <row r="13" spans="1:29" ht="12.75" customHeight="1" x14ac:dyDescent="0.25">
      <c r="A13" s="3" t="s">
        <v>72</v>
      </c>
      <c r="B13" s="25"/>
      <c r="C13" s="14"/>
      <c r="D13" s="27"/>
      <c r="E13" s="2"/>
      <c r="F13" s="25">
        <v>1</v>
      </c>
      <c r="G13" s="25">
        <v>0</v>
      </c>
      <c r="H13" s="27">
        <v>1</v>
      </c>
      <c r="I13" s="2">
        <v>0</v>
      </c>
      <c r="J13" s="25">
        <v>2</v>
      </c>
      <c r="K13" s="14">
        <v>0</v>
      </c>
      <c r="L13" s="27"/>
      <c r="M13" s="2"/>
      <c r="N13" s="25"/>
      <c r="O13" s="14"/>
      <c r="P13" s="27"/>
      <c r="Q13" s="2"/>
      <c r="R13" s="25"/>
      <c r="S13" s="14"/>
      <c r="T13" s="27">
        <v>11</v>
      </c>
      <c r="U13" s="2">
        <v>201</v>
      </c>
      <c r="V13" s="25"/>
      <c r="W13" s="14"/>
      <c r="X13" s="27"/>
      <c r="Y13" s="2"/>
      <c r="Z13" s="43">
        <f t="shared" si="0"/>
        <v>15</v>
      </c>
      <c r="AA13" s="6">
        <f t="shared" si="0"/>
        <v>201</v>
      </c>
    </row>
    <row r="14" spans="1:29" ht="12.75" customHeight="1" x14ac:dyDescent="0.25">
      <c r="A14" s="20" t="s">
        <v>20</v>
      </c>
      <c r="B14" s="16">
        <f t="shared" ref="B14:AA14" si="3">SUM(B10:B13)</f>
        <v>172</v>
      </c>
      <c r="C14" s="26">
        <f t="shared" si="3"/>
        <v>8704.0400000000009</v>
      </c>
      <c r="D14" s="23">
        <f t="shared" si="3"/>
        <v>117</v>
      </c>
      <c r="E14" s="529">
        <f t="shared" si="3"/>
        <v>6501.08</v>
      </c>
      <c r="F14" s="16">
        <f t="shared" si="3"/>
        <v>106</v>
      </c>
      <c r="G14" s="26">
        <f t="shared" si="3"/>
        <v>6347.14</v>
      </c>
      <c r="H14" s="23">
        <f t="shared" si="3"/>
        <v>119</v>
      </c>
      <c r="I14" s="10">
        <f t="shared" si="3"/>
        <v>6153.28</v>
      </c>
      <c r="J14" s="16">
        <f t="shared" si="3"/>
        <v>112</v>
      </c>
      <c r="K14" s="26">
        <f t="shared" si="3"/>
        <v>5370.4000000000005</v>
      </c>
      <c r="L14" s="23">
        <f t="shared" si="3"/>
        <v>179</v>
      </c>
      <c r="M14" s="10">
        <f t="shared" si="3"/>
        <v>7519.91</v>
      </c>
      <c r="N14" s="16">
        <f t="shared" si="3"/>
        <v>115</v>
      </c>
      <c r="O14" s="26">
        <f t="shared" si="3"/>
        <v>5651.97</v>
      </c>
      <c r="P14" s="23">
        <f t="shared" si="3"/>
        <v>187</v>
      </c>
      <c r="Q14" s="10">
        <f t="shared" si="3"/>
        <v>9807.02</v>
      </c>
      <c r="R14" s="16">
        <f t="shared" si="3"/>
        <v>249</v>
      </c>
      <c r="S14" s="26">
        <f t="shared" si="3"/>
        <v>10206.6</v>
      </c>
      <c r="T14" s="530">
        <f t="shared" si="3"/>
        <v>231</v>
      </c>
      <c r="U14" s="529">
        <f t="shared" si="3"/>
        <v>10524.650000000001</v>
      </c>
      <c r="V14" s="16">
        <f t="shared" si="3"/>
        <v>269</v>
      </c>
      <c r="W14" s="26">
        <f t="shared" si="3"/>
        <v>12851.06</v>
      </c>
      <c r="X14" s="23">
        <f t="shared" si="3"/>
        <v>229</v>
      </c>
      <c r="Y14" s="10">
        <f t="shared" si="3"/>
        <v>10465.289999999999</v>
      </c>
      <c r="Z14" s="73">
        <f t="shared" si="3"/>
        <v>2085</v>
      </c>
      <c r="AA14" s="22">
        <f t="shared" si="3"/>
        <v>100102.44000000002</v>
      </c>
    </row>
    <row r="15" spans="1:29" ht="12.75" customHeight="1" x14ac:dyDescent="0.25">
      <c r="B15" s="16"/>
      <c r="C15" s="13"/>
      <c r="F15" s="16"/>
      <c r="G15" s="13"/>
      <c r="J15" s="16"/>
      <c r="K15" s="13"/>
      <c r="N15" s="16"/>
      <c r="O15" s="13"/>
      <c r="R15" s="16"/>
      <c r="S15" s="13"/>
      <c r="V15" s="16"/>
      <c r="W15" s="13"/>
      <c r="Z15" s="43"/>
      <c r="AA15" s="6"/>
    </row>
    <row r="16" spans="1:29" ht="12.75" customHeight="1" x14ac:dyDescent="0.25">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J18" s="16">
        <v>1</v>
      </c>
      <c r="K18" s="13">
        <v>777.94</v>
      </c>
      <c r="L18" s="23">
        <v>0</v>
      </c>
      <c r="M18" s="532">
        <v>697.1</v>
      </c>
      <c r="N18" s="16"/>
      <c r="O18" s="13"/>
      <c r="R18" s="16"/>
      <c r="S18" s="13"/>
      <c r="V18" s="16"/>
      <c r="W18" s="13"/>
      <c r="Z18" s="43">
        <f t="shared" si="4"/>
        <v>1</v>
      </c>
      <c r="AA18" s="6">
        <f t="shared" si="4"/>
        <v>1475.04</v>
      </c>
    </row>
    <row r="19" spans="1:27" ht="12.75" customHeight="1" x14ac:dyDescent="0.25">
      <c r="A19" s="3" t="s">
        <v>53</v>
      </c>
      <c r="B19" s="16">
        <v>8</v>
      </c>
      <c r="C19" s="16">
        <v>4584.13</v>
      </c>
      <c r="D19" s="23">
        <v>3</v>
      </c>
      <c r="E19" s="530">
        <v>1334.9</v>
      </c>
      <c r="F19" s="16">
        <v>0</v>
      </c>
      <c r="G19" s="16">
        <v>1892.9</v>
      </c>
      <c r="H19" s="23">
        <v>2</v>
      </c>
      <c r="I19" s="530">
        <v>654.46</v>
      </c>
      <c r="J19" s="16">
        <v>0</v>
      </c>
      <c r="K19" s="13">
        <v>2789.6</v>
      </c>
      <c r="L19" s="23">
        <v>2</v>
      </c>
      <c r="M19" s="1">
        <v>1928.35</v>
      </c>
      <c r="N19" s="16">
        <v>0</v>
      </c>
      <c r="O19" s="13">
        <v>752.5</v>
      </c>
      <c r="P19" s="23">
        <v>-5</v>
      </c>
      <c r="Q19" s="532">
        <v>3120.11</v>
      </c>
      <c r="R19" s="16">
        <v>1</v>
      </c>
      <c r="S19" s="13">
        <v>195.06</v>
      </c>
      <c r="T19" s="23">
        <v>4</v>
      </c>
      <c r="U19" s="1">
        <v>1136.43</v>
      </c>
      <c r="V19" s="16">
        <v>1</v>
      </c>
      <c r="W19" s="13">
        <v>874.97</v>
      </c>
      <c r="X19" s="23">
        <v>-2</v>
      </c>
      <c r="Y19" s="1">
        <v>2353.36</v>
      </c>
      <c r="Z19" s="43">
        <f t="shared" si="4"/>
        <v>14</v>
      </c>
      <c r="AA19" s="6">
        <f t="shared" si="4"/>
        <v>21616.770000000004</v>
      </c>
    </row>
    <row r="20" spans="1:27" ht="12.75" customHeight="1" x14ac:dyDescent="0.25">
      <c r="A20" s="3" t="s">
        <v>23</v>
      </c>
      <c r="B20" s="16">
        <v>14</v>
      </c>
      <c r="C20" s="16">
        <v>6140.38</v>
      </c>
      <c r="D20" s="23">
        <v>28</v>
      </c>
      <c r="E20" s="530">
        <v>13247.58</v>
      </c>
      <c r="F20" s="16">
        <v>66</v>
      </c>
      <c r="G20" s="16">
        <v>26425.54</v>
      </c>
      <c r="H20" s="23">
        <v>61</v>
      </c>
      <c r="I20" s="530">
        <v>24489.58</v>
      </c>
      <c r="J20" s="16">
        <v>34</v>
      </c>
      <c r="K20" s="13">
        <v>19412</v>
      </c>
      <c r="L20" s="23">
        <v>5</v>
      </c>
      <c r="M20" s="532">
        <v>2822.24</v>
      </c>
      <c r="N20" s="16">
        <v>4</v>
      </c>
      <c r="O20" s="13">
        <v>3422.26</v>
      </c>
      <c r="P20" s="23">
        <v>9</v>
      </c>
      <c r="Q20" s="532">
        <v>2572.85</v>
      </c>
      <c r="R20" s="16">
        <v>8</v>
      </c>
      <c r="S20" s="13">
        <v>1620.91</v>
      </c>
      <c r="T20" s="23">
        <v>11</v>
      </c>
      <c r="U20" s="1">
        <v>5348.98</v>
      </c>
      <c r="V20" s="16">
        <v>5</v>
      </c>
      <c r="W20" s="13">
        <v>1784.31</v>
      </c>
      <c r="X20" s="23">
        <v>7</v>
      </c>
      <c r="Y20" s="1">
        <v>4122.9799999999996</v>
      </c>
      <c r="Z20" s="43">
        <f t="shared" si="4"/>
        <v>252</v>
      </c>
      <c r="AA20" s="6">
        <f t="shared" si="4"/>
        <v>111409.61</v>
      </c>
    </row>
    <row r="21" spans="1:27" ht="12.75" customHeight="1" x14ac:dyDescent="0.25">
      <c r="A21" s="3" t="s">
        <v>55</v>
      </c>
      <c r="B21" s="25"/>
      <c r="C21" s="14"/>
      <c r="D21" s="27"/>
      <c r="E21" s="2"/>
      <c r="F21" s="25"/>
      <c r="G21" s="14"/>
      <c r="H21" s="27">
        <v>3</v>
      </c>
      <c r="I21" s="2">
        <v>1229.99</v>
      </c>
      <c r="J21" s="16">
        <v>6</v>
      </c>
      <c r="K21" s="13">
        <v>1121.94</v>
      </c>
      <c r="L21" s="23">
        <v>1</v>
      </c>
      <c r="M21" s="1">
        <v>1306</v>
      </c>
      <c r="N21" s="16">
        <v>1</v>
      </c>
      <c r="O21" s="13">
        <v>98.99</v>
      </c>
      <c r="R21" s="16"/>
      <c r="S21" s="13"/>
      <c r="V21" s="16"/>
      <c r="W21" s="13"/>
      <c r="Z21" s="43">
        <f t="shared" si="4"/>
        <v>11</v>
      </c>
      <c r="AA21" s="6">
        <f t="shared" si="4"/>
        <v>3756.92</v>
      </c>
    </row>
    <row r="22" spans="1:27" ht="12.75" customHeight="1" x14ac:dyDescent="0.25">
      <c r="A22" s="4" t="s">
        <v>21</v>
      </c>
      <c r="B22" s="16">
        <f t="shared" ref="B22:AA22" si="5">SUM(B17:B21)</f>
        <v>22</v>
      </c>
      <c r="C22" s="26">
        <f t="shared" si="5"/>
        <v>10724.51</v>
      </c>
      <c r="D22" s="23">
        <f t="shared" si="5"/>
        <v>31</v>
      </c>
      <c r="E22" s="10">
        <f t="shared" si="5"/>
        <v>14582.48</v>
      </c>
      <c r="F22" s="16">
        <f t="shared" si="5"/>
        <v>66</v>
      </c>
      <c r="G22" s="26">
        <f t="shared" si="5"/>
        <v>28318.440000000002</v>
      </c>
      <c r="H22" s="23">
        <f t="shared" si="5"/>
        <v>66</v>
      </c>
      <c r="I22" s="10">
        <f t="shared" si="5"/>
        <v>26374.030000000002</v>
      </c>
      <c r="J22" s="35">
        <f t="shared" si="5"/>
        <v>41</v>
      </c>
      <c r="K22" s="32">
        <f t="shared" si="5"/>
        <v>24101.48</v>
      </c>
      <c r="L22" s="34">
        <f t="shared" si="5"/>
        <v>8</v>
      </c>
      <c r="M22" s="33">
        <f t="shared" si="5"/>
        <v>6753.69</v>
      </c>
      <c r="N22" s="35">
        <f t="shared" si="5"/>
        <v>5</v>
      </c>
      <c r="O22" s="32">
        <f t="shared" si="5"/>
        <v>4273.75</v>
      </c>
      <c r="P22" s="34">
        <f t="shared" si="5"/>
        <v>4</v>
      </c>
      <c r="Q22" s="33">
        <f t="shared" si="5"/>
        <v>5692.96</v>
      </c>
      <c r="R22" s="35">
        <f t="shared" si="5"/>
        <v>9</v>
      </c>
      <c r="S22" s="32">
        <f t="shared" si="5"/>
        <v>1815.97</v>
      </c>
      <c r="T22" s="34">
        <f t="shared" si="5"/>
        <v>15</v>
      </c>
      <c r="U22" s="531">
        <f t="shared" si="5"/>
        <v>6485.41</v>
      </c>
      <c r="V22" s="35">
        <f t="shared" si="5"/>
        <v>6</v>
      </c>
      <c r="W22" s="32">
        <f t="shared" si="5"/>
        <v>2659.2799999999997</v>
      </c>
      <c r="X22" s="34">
        <f t="shared" si="5"/>
        <v>5</v>
      </c>
      <c r="Y22" s="33">
        <f t="shared" si="5"/>
        <v>6476.34</v>
      </c>
      <c r="Z22" s="73">
        <f t="shared" si="5"/>
        <v>278</v>
      </c>
      <c r="AA22" s="22">
        <f t="shared" si="5"/>
        <v>138258.34000000003</v>
      </c>
    </row>
    <row r="23" spans="1:27" ht="12.75" customHeight="1" x14ac:dyDescent="0.25">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5">
      <c r="A24" s="4" t="s">
        <v>27</v>
      </c>
      <c r="B24" s="16"/>
      <c r="C24" s="13"/>
      <c r="F24" s="16"/>
      <c r="G24" s="13"/>
      <c r="J24" s="16"/>
      <c r="K24" s="13"/>
      <c r="N24" s="16"/>
      <c r="O24" s="13"/>
      <c r="R24" s="16"/>
      <c r="S24" s="13"/>
      <c r="V24" s="16"/>
      <c r="W24" s="13"/>
      <c r="Z24" s="43"/>
      <c r="AA24" s="6"/>
    </row>
    <row r="25" spans="1:27" ht="12.75" customHeight="1" x14ac:dyDescent="0.25">
      <c r="A25" s="3" t="s">
        <v>50</v>
      </c>
      <c r="B25" s="16">
        <v>38</v>
      </c>
      <c r="C25" s="13">
        <v>961</v>
      </c>
      <c r="D25" s="23">
        <v>41</v>
      </c>
      <c r="E25" s="1">
        <v>1122.31</v>
      </c>
      <c r="F25" s="16">
        <v>35</v>
      </c>
      <c r="G25" s="13">
        <v>856.35</v>
      </c>
      <c r="H25" s="23">
        <v>49</v>
      </c>
      <c r="I25" s="1">
        <v>891.56</v>
      </c>
      <c r="J25" s="16">
        <v>38</v>
      </c>
      <c r="K25" s="13">
        <v>730.91</v>
      </c>
      <c r="L25" s="23">
        <v>24</v>
      </c>
      <c r="M25" s="1">
        <v>377</v>
      </c>
      <c r="N25" s="16">
        <v>32</v>
      </c>
      <c r="O25" s="15">
        <v>537.89</v>
      </c>
      <c r="P25" s="23">
        <v>54</v>
      </c>
      <c r="Q25" s="28">
        <v>1173.0899999999999</v>
      </c>
      <c r="R25" s="16">
        <v>82</v>
      </c>
      <c r="S25" s="15">
        <v>1681.75</v>
      </c>
      <c r="T25" s="23">
        <v>74</v>
      </c>
      <c r="U25" s="28">
        <v>2264.0100000000002</v>
      </c>
      <c r="V25" s="16">
        <v>96</v>
      </c>
      <c r="W25" s="15">
        <v>4820.6499999999996</v>
      </c>
      <c r="X25" s="23">
        <v>63</v>
      </c>
      <c r="Y25" s="28">
        <v>1639</v>
      </c>
      <c r="Z25" s="43">
        <f>B25+D25+F25+H25+J25+L25+N25+P25+R25+T25+V25+X25</f>
        <v>626</v>
      </c>
      <c r="AA25" s="12">
        <f>C25+E25+G25+I25+K25+M25+O25+Q25+S25+U25+W25+Y25</f>
        <v>17055.52</v>
      </c>
    </row>
    <row r="26" spans="1:27" ht="12.75" customHeight="1" x14ac:dyDescent="0.25">
      <c r="A26" s="3" t="s">
        <v>51</v>
      </c>
      <c r="B26" s="16">
        <v>12</v>
      </c>
      <c r="C26" s="13">
        <v>508</v>
      </c>
      <c r="D26" s="23">
        <v>8</v>
      </c>
      <c r="E26" s="1">
        <v>208.3</v>
      </c>
      <c r="F26" s="16">
        <v>11</v>
      </c>
      <c r="G26" s="13">
        <v>178.51</v>
      </c>
      <c r="H26" s="23">
        <v>9</v>
      </c>
      <c r="I26" s="1">
        <v>207.1</v>
      </c>
      <c r="J26" s="16">
        <v>3</v>
      </c>
      <c r="K26" s="13">
        <v>58</v>
      </c>
      <c r="L26" s="23">
        <v>2</v>
      </c>
      <c r="M26" s="1">
        <v>46</v>
      </c>
      <c r="N26" s="16">
        <v>2</v>
      </c>
      <c r="O26" s="15">
        <v>52.76</v>
      </c>
      <c r="P26" s="23">
        <v>7</v>
      </c>
      <c r="Q26" s="28">
        <v>168.76</v>
      </c>
      <c r="R26" s="16">
        <v>14</v>
      </c>
      <c r="S26" s="15">
        <v>353.52</v>
      </c>
      <c r="T26" s="23">
        <v>16</v>
      </c>
      <c r="U26" s="28">
        <v>438.54</v>
      </c>
      <c r="V26" s="16">
        <v>4</v>
      </c>
      <c r="W26" s="15">
        <v>160.37</v>
      </c>
      <c r="X26" s="23">
        <v>2</v>
      </c>
      <c r="Y26" s="28">
        <v>54.89</v>
      </c>
      <c r="Z26" s="43">
        <f>B26+D26+F26+H26+J26+L26+N26+P26+R26+T26+V26+X26</f>
        <v>90</v>
      </c>
      <c r="AA26" s="12">
        <f>C26+E26+G26+I26+K26+M26+O26+Q26+S26+U26+W26+Y26</f>
        <v>2434.7499999999995</v>
      </c>
    </row>
    <row r="27" spans="1:27" s="45" customFormat="1" ht="12.75" customHeight="1" x14ac:dyDescent="0.25">
      <c r="A27" s="39" t="s">
        <v>68</v>
      </c>
      <c r="B27" s="42">
        <f t="shared" ref="B27:Y27" si="6">B25+B26</f>
        <v>50</v>
      </c>
      <c r="C27" s="59">
        <f t="shared" si="6"/>
        <v>1469</v>
      </c>
      <c r="D27" s="60">
        <f t="shared" si="6"/>
        <v>49</v>
      </c>
      <c r="E27" s="61">
        <f t="shared" si="6"/>
        <v>1330.61</v>
      </c>
      <c r="F27" s="42">
        <f t="shared" si="6"/>
        <v>46</v>
      </c>
      <c r="G27" s="59">
        <f t="shared" si="6"/>
        <v>1034.8600000000001</v>
      </c>
      <c r="H27" s="60">
        <f t="shared" si="6"/>
        <v>58</v>
      </c>
      <c r="I27" s="61">
        <f t="shared" si="6"/>
        <v>1098.6599999999999</v>
      </c>
      <c r="J27" s="42">
        <f t="shared" si="6"/>
        <v>41</v>
      </c>
      <c r="K27" s="59">
        <f t="shared" si="6"/>
        <v>788.91</v>
      </c>
      <c r="L27" s="60">
        <f t="shared" si="6"/>
        <v>26</v>
      </c>
      <c r="M27" s="61">
        <f t="shared" si="6"/>
        <v>423</v>
      </c>
      <c r="N27" s="42">
        <f t="shared" si="6"/>
        <v>34</v>
      </c>
      <c r="O27" s="59">
        <f t="shared" si="6"/>
        <v>590.65</v>
      </c>
      <c r="P27" s="60">
        <f t="shared" si="6"/>
        <v>61</v>
      </c>
      <c r="Q27" s="61">
        <f t="shared" si="6"/>
        <v>1341.85</v>
      </c>
      <c r="R27" s="42">
        <f t="shared" si="6"/>
        <v>96</v>
      </c>
      <c r="S27" s="59">
        <f t="shared" si="6"/>
        <v>2035.27</v>
      </c>
      <c r="T27" s="60">
        <f t="shared" si="6"/>
        <v>90</v>
      </c>
      <c r="U27" s="61">
        <f t="shared" si="6"/>
        <v>2702.55</v>
      </c>
      <c r="V27" s="42">
        <f t="shared" si="6"/>
        <v>100</v>
      </c>
      <c r="W27" s="59">
        <f t="shared" si="6"/>
        <v>4981.0199999999995</v>
      </c>
      <c r="X27" s="60">
        <f t="shared" si="6"/>
        <v>65</v>
      </c>
      <c r="Y27" s="61">
        <f t="shared" si="6"/>
        <v>1693.89</v>
      </c>
      <c r="Z27" s="66">
        <f t="shared" ref="Z27:AA27" si="7">SUM(Z25:Z26)</f>
        <v>716</v>
      </c>
      <c r="AA27" s="94">
        <f t="shared" si="7"/>
        <v>19490.27</v>
      </c>
    </row>
    <row r="28" spans="1:27" s="45" customFormat="1" ht="12.75" customHeight="1" x14ac:dyDescent="0.25">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5">
      <c r="A29" s="21" t="s">
        <v>19</v>
      </c>
      <c r="B29" s="16"/>
      <c r="C29" s="26">
        <f>SUM(C14+C22+C27)</f>
        <v>20897.550000000003</v>
      </c>
      <c r="E29" s="10">
        <f>SUM(E14+E22+E27)</f>
        <v>22414.17</v>
      </c>
      <c r="F29" s="16"/>
      <c r="G29" s="26">
        <f>SUM(G14+G22+G27)</f>
        <v>35700.44</v>
      </c>
      <c r="I29" s="10">
        <f>SUM(I14+I22+I27)</f>
        <v>33625.97</v>
      </c>
      <c r="J29" s="16"/>
      <c r="K29" s="26">
        <f>SUM(K14+K22+K27)</f>
        <v>30260.79</v>
      </c>
      <c r="M29" s="10">
        <f>SUM(M14+M22+M27)</f>
        <v>14696.599999999999</v>
      </c>
      <c r="N29" s="16"/>
      <c r="O29" s="26">
        <f>SUM(O14+O22+O27)</f>
        <v>10516.37</v>
      </c>
      <c r="Q29" s="10">
        <f>SUM(Q14+Q22+Q27)</f>
        <v>16841.829999999998</v>
      </c>
      <c r="R29" s="16"/>
      <c r="S29" s="26">
        <f>SUM(S14+S22+S27)</f>
        <v>14057.84</v>
      </c>
      <c r="U29" s="529">
        <f>SUM(U14+U22+U27)</f>
        <v>19712.61</v>
      </c>
      <c r="V29" s="16"/>
      <c r="W29" s="26">
        <f>SUM(W14+W22+W27)</f>
        <v>20491.36</v>
      </c>
      <c r="Y29" s="10">
        <f>SUM(Y14+Y22+Y27)</f>
        <v>18635.519999999997</v>
      </c>
      <c r="Z29" s="43"/>
      <c r="AA29" s="8">
        <f>SUM(AA14+AA22+AA27)</f>
        <v>257851.05000000002</v>
      </c>
    </row>
    <row r="30" spans="1:27" ht="12.75" customHeight="1" x14ac:dyDescent="0.25">
      <c r="B30" s="16"/>
      <c r="C30" s="13"/>
      <c r="F30" s="16"/>
      <c r="G30" s="46"/>
      <c r="J30" s="16"/>
      <c r="K30" s="13"/>
      <c r="N30" s="16"/>
      <c r="O30" s="13"/>
      <c r="R30" s="16"/>
      <c r="S30" s="13"/>
      <c r="V30" s="16"/>
      <c r="W30" s="13"/>
      <c r="Z30" s="43"/>
      <c r="AA30" s="6"/>
    </row>
    <row r="31" spans="1:27" ht="12.75" customHeight="1" x14ac:dyDescent="0.25">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v>2</v>
      </c>
      <c r="E32" s="48">
        <v>345.51</v>
      </c>
      <c r="F32" s="53">
        <v>5</v>
      </c>
      <c r="G32" s="53">
        <v>902.81</v>
      </c>
      <c r="H32" s="48">
        <v>5</v>
      </c>
      <c r="I32" s="48">
        <v>1249.02</v>
      </c>
      <c r="J32" s="53"/>
      <c r="K32" s="53"/>
      <c r="L32" s="48">
        <v>1</v>
      </c>
      <c r="M32" s="48">
        <v>452.71</v>
      </c>
      <c r="N32" s="53"/>
      <c r="O32" s="53"/>
      <c r="P32" s="48"/>
      <c r="Q32" s="48"/>
      <c r="R32" s="53"/>
      <c r="S32" s="53"/>
      <c r="T32" s="48"/>
      <c r="U32" s="48"/>
      <c r="V32" s="53"/>
      <c r="W32" s="53"/>
      <c r="X32" s="48"/>
      <c r="Y32" s="48"/>
      <c r="Z32" s="38">
        <f t="shared" ref="Z32:AA34" si="8">SUM(B32+D32+F32+H32+J32+L32+N32+P32+R32+T32+V32+X32)</f>
        <v>13</v>
      </c>
      <c r="AA32" s="56">
        <f t="shared" si="8"/>
        <v>2950.05</v>
      </c>
    </row>
    <row r="33" spans="1:31" s="57" customFormat="1" x14ac:dyDescent="0.25">
      <c r="A33" s="52" t="s">
        <v>62</v>
      </c>
      <c r="B33" s="53">
        <v>38</v>
      </c>
      <c r="C33" s="53">
        <v>10586.4</v>
      </c>
      <c r="D33" s="48">
        <v>12</v>
      </c>
      <c r="E33" s="48">
        <v>1874.25</v>
      </c>
      <c r="F33" s="53">
        <v>16</v>
      </c>
      <c r="G33" s="53">
        <v>2135.5</v>
      </c>
      <c r="H33" s="48">
        <v>9</v>
      </c>
      <c r="I33" s="48">
        <v>1665.8</v>
      </c>
      <c r="J33" s="53">
        <v>0</v>
      </c>
      <c r="K33" s="53">
        <v>1802.6</v>
      </c>
      <c r="L33" s="48">
        <v>27</v>
      </c>
      <c r="M33" s="48">
        <v>6306.66</v>
      </c>
      <c r="N33" s="53">
        <v>6</v>
      </c>
      <c r="O33" s="53">
        <v>1260.53</v>
      </c>
      <c r="P33" s="48">
        <v>18</v>
      </c>
      <c r="Q33" s="48">
        <v>3092.79</v>
      </c>
      <c r="R33" s="53">
        <v>5</v>
      </c>
      <c r="S33" s="53">
        <v>685.92</v>
      </c>
      <c r="T33" s="48">
        <v>10</v>
      </c>
      <c r="U33" s="48">
        <v>1999.92</v>
      </c>
      <c r="V33" s="53">
        <v>6</v>
      </c>
      <c r="W33" s="53">
        <v>947.97</v>
      </c>
      <c r="X33" s="48">
        <v>11</v>
      </c>
      <c r="Y33" s="48">
        <v>1894.29</v>
      </c>
      <c r="Z33" s="38">
        <f t="shared" si="8"/>
        <v>158</v>
      </c>
      <c r="AA33" s="56">
        <f t="shared" si="8"/>
        <v>34252.629999999997</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25">
      <c r="A35" s="4" t="s">
        <v>59</v>
      </c>
      <c r="B35" s="70">
        <f t="shared" ref="B35:AA35" si="9">SUM(B32:B34)</f>
        <v>38</v>
      </c>
      <c r="C35" s="49">
        <f t="shared" si="9"/>
        <v>10586.4</v>
      </c>
      <c r="D35" s="71">
        <f t="shared" si="9"/>
        <v>14</v>
      </c>
      <c r="E35" s="50">
        <f t="shared" si="9"/>
        <v>2219.7600000000002</v>
      </c>
      <c r="F35" s="70">
        <f t="shared" si="9"/>
        <v>21</v>
      </c>
      <c r="G35" s="49">
        <f t="shared" si="9"/>
        <v>3038.31</v>
      </c>
      <c r="H35" s="71">
        <f t="shared" si="9"/>
        <v>14</v>
      </c>
      <c r="I35" s="50">
        <f t="shared" si="9"/>
        <v>2914.8199999999997</v>
      </c>
      <c r="J35" s="70">
        <f t="shared" si="9"/>
        <v>0</v>
      </c>
      <c r="K35" s="49">
        <f t="shared" si="9"/>
        <v>1802.6</v>
      </c>
      <c r="L35" s="71">
        <f t="shared" si="9"/>
        <v>28</v>
      </c>
      <c r="M35" s="50">
        <f t="shared" si="9"/>
        <v>6759.37</v>
      </c>
      <c r="N35" s="70">
        <f t="shared" si="9"/>
        <v>6</v>
      </c>
      <c r="O35" s="49">
        <f t="shared" si="9"/>
        <v>1260.53</v>
      </c>
      <c r="P35" s="71">
        <f t="shared" si="9"/>
        <v>18</v>
      </c>
      <c r="Q35" s="50">
        <f t="shared" si="9"/>
        <v>3092.79</v>
      </c>
      <c r="R35" s="70">
        <f t="shared" si="9"/>
        <v>5</v>
      </c>
      <c r="S35" s="49">
        <f t="shared" si="9"/>
        <v>685.92</v>
      </c>
      <c r="T35" s="71">
        <f t="shared" si="9"/>
        <v>10</v>
      </c>
      <c r="U35" s="50">
        <f t="shared" si="9"/>
        <v>1999.92</v>
      </c>
      <c r="V35" s="70">
        <f t="shared" si="9"/>
        <v>6</v>
      </c>
      <c r="W35" s="49">
        <f t="shared" si="9"/>
        <v>947.97</v>
      </c>
      <c r="X35" s="71">
        <f t="shared" si="9"/>
        <v>11</v>
      </c>
      <c r="Y35" s="50">
        <f t="shared" si="9"/>
        <v>1894.29</v>
      </c>
      <c r="Z35" s="74">
        <f t="shared" si="9"/>
        <v>171</v>
      </c>
      <c r="AA35" s="51">
        <f t="shared" si="9"/>
        <v>37202.68</v>
      </c>
    </row>
    <row r="36" spans="1:31" s="4" customFormat="1" ht="12.75" customHeight="1" x14ac:dyDescent="0.25">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5">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5">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4" x14ac:dyDescent="0.25">
      <c r="A39" s="76" t="s">
        <v>64</v>
      </c>
      <c r="B39" s="77"/>
      <c r="C39" s="78">
        <f>C29-C5-C35</f>
        <v>5586.6500000000033</v>
      </c>
      <c r="D39" s="77"/>
      <c r="E39" s="78">
        <f>E29-E5-E35</f>
        <v>16367.409999999998</v>
      </c>
      <c r="F39" s="78"/>
      <c r="G39" s="78">
        <f>G29-G5-G35</f>
        <v>28160.63</v>
      </c>
      <c r="H39" s="77"/>
      <c r="I39" s="78">
        <f>I29-I5-I35</f>
        <v>25910.65</v>
      </c>
      <c r="J39" s="77"/>
      <c r="K39" s="78">
        <f>K29-K5-K35</f>
        <v>24002.190000000002</v>
      </c>
      <c r="L39" s="77"/>
      <c r="M39" s="78">
        <f>M29-M5-M35</f>
        <v>2777.7299999999987</v>
      </c>
      <c r="N39" s="78"/>
      <c r="O39" s="78">
        <f>O29-O5-O35</f>
        <v>6079.8400000000011</v>
      </c>
      <c r="P39" s="77"/>
      <c r="Q39" s="78">
        <f>Q29-Q5-Q35</f>
        <v>8462.0399999999972</v>
      </c>
      <c r="R39" s="77"/>
      <c r="S39" s="78">
        <f>S29-S5-S35</f>
        <v>6807.92</v>
      </c>
      <c r="T39" s="77"/>
      <c r="U39" s="78">
        <f>U29-U5-U35</f>
        <v>11245.69</v>
      </c>
      <c r="V39" s="77"/>
      <c r="W39" s="78">
        <f>W29-W5-W35</f>
        <v>12936.390000000001</v>
      </c>
      <c r="X39" s="77"/>
      <c r="Y39" s="78">
        <f>Y29-Y5-Y35</f>
        <v>9087.2299999999959</v>
      </c>
      <c r="Z39" s="77"/>
      <c r="AA39" s="78">
        <f>AA29-AA5-AA35</f>
        <v>157424.37000000002</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E40"/>
  <sheetViews>
    <sheetView workbookViewId="0">
      <pane xSplit="1" topLeftCell="T1" activePane="topRight" state="frozen"/>
      <selection pane="topRight"/>
    </sheetView>
  </sheetViews>
  <sheetFormatPr defaultRowHeight="13.2" x14ac:dyDescent="0.25"/>
  <cols>
    <col min="1" max="1" width="50.6640625" customWidth="1"/>
    <col min="2" max="2" width="9.6640625" style="23" customWidth="1"/>
    <col min="3" max="3" width="14.5546875" style="1" customWidth="1"/>
    <col min="4" max="4" width="9.6640625" style="23" customWidth="1"/>
    <col min="5" max="5" width="14.5546875" style="1" customWidth="1"/>
    <col min="6" max="6" width="9.6640625" style="23" customWidth="1"/>
    <col min="7" max="7" width="14.5546875" style="1" customWidth="1"/>
    <col min="8" max="8" width="9.6640625" style="23" customWidth="1"/>
    <col min="9" max="9" width="14.5546875" style="1" customWidth="1"/>
    <col min="10" max="10" width="9.6640625" style="23" customWidth="1"/>
    <col min="11" max="11" width="14.5546875" style="1" customWidth="1"/>
    <col min="12" max="12" width="9.6640625" style="23" customWidth="1"/>
    <col min="13" max="13" width="14.5546875" style="1" customWidth="1"/>
    <col min="14" max="14" width="9.6640625" style="23" customWidth="1"/>
    <col min="15" max="15" width="14.5546875" style="1" customWidth="1"/>
    <col min="16" max="16" width="9.6640625" style="23" customWidth="1"/>
    <col min="17" max="17" width="14.5546875" style="1" customWidth="1"/>
    <col min="18" max="18" width="9.6640625" style="23" customWidth="1"/>
    <col min="19" max="19" width="14.5546875" style="1" customWidth="1"/>
    <col min="20" max="20" width="9.6640625" style="23" customWidth="1"/>
    <col min="21" max="21" width="14.5546875" style="1" customWidth="1"/>
    <col min="22" max="22" width="9.6640625" style="23" customWidth="1"/>
    <col min="23" max="23" width="14.5546875" style="1" customWidth="1"/>
    <col min="24" max="24" width="9.6640625" style="23" customWidth="1"/>
    <col min="25" max="25" width="14.5546875" style="1" customWidth="1"/>
    <col min="26" max="26" width="9.6640625" style="23" customWidth="1"/>
    <col min="27" max="27" width="14.5546875" style="1" customWidth="1"/>
    <col min="28" max="194" width="8.88671875" customWidth="1"/>
  </cols>
  <sheetData>
    <row r="1" spans="1:29" ht="16.5" customHeight="1" x14ac:dyDescent="0.25">
      <c r="A1" s="4" t="s">
        <v>86</v>
      </c>
      <c r="B1" s="641" t="s">
        <v>0</v>
      </c>
      <c r="C1" s="641"/>
      <c r="D1" s="642" t="s">
        <v>1</v>
      </c>
      <c r="E1" s="642"/>
      <c r="F1" s="641" t="s">
        <v>2</v>
      </c>
      <c r="G1" s="641"/>
      <c r="H1" s="642" t="s">
        <v>3</v>
      </c>
      <c r="I1" s="642"/>
      <c r="J1" s="641" t="s">
        <v>4</v>
      </c>
      <c r="K1" s="641"/>
      <c r="L1" s="642" t="s">
        <v>5</v>
      </c>
      <c r="M1" s="642"/>
      <c r="N1" s="641" t="s">
        <v>6</v>
      </c>
      <c r="O1" s="641"/>
      <c r="P1" s="642" t="s">
        <v>7</v>
      </c>
      <c r="Q1" s="642"/>
      <c r="R1" s="641" t="s">
        <v>8</v>
      </c>
      <c r="S1" s="641"/>
      <c r="T1" s="642" t="s">
        <v>9</v>
      </c>
      <c r="U1" s="642"/>
      <c r="V1" s="641" t="s">
        <v>10</v>
      </c>
      <c r="W1" s="641"/>
      <c r="X1" s="642" t="s">
        <v>11</v>
      </c>
      <c r="Y1" s="642"/>
      <c r="Z1" s="643" t="s">
        <v>12</v>
      </c>
      <c r="AA1" s="643"/>
    </row>
    <row r="2" spans="1:29" ht="12.75" customHeight="1" x14ac:dyDescent="0.25">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19</v>
      </c>
      <c r="C3" s="13">
        <v>100</v>
      </c>
      <c r="D3" s="23">
        <v>25</v>
      </c>
      <c r="E3" s="1">
        <v>175.5</v>
      </c>
      <c r="F3" s="16">
        <v>21</v>
      </c>
      <c r="G3" s="13">
        <v>133.5</v>
      </c>
      <c r="H3" s="23">
        <v>14</v>
      </c>
      <c r="I3" s="1">
        <v>57.5</v>
      </c>
      <c r="J3" s="16">
        <v>21</v>
      </c>
      <c r="K3" s="13">
        <v>96</v>
      </c>
      <c r="L3" s="23">
        <v>23</v>
      </c>
      <c r="M3" s="1">
        <v>149</v>
      </c>
      <c r="N3" s="16">
        <v>19</v>
      </c>
      <c r="O3" s="13">
        <v>89.5</v>
      </c>
      <c r="P3" s="23">
        <v>28</v>
      </c>
      <c r="Q3" s="1">
        <v>144</v>
      </c>
      <c r="R3" s="16">
        <v>18</v>
      </c>
      <c r="S3" s="13">
        <v>105</v>
      </c>
      <c r="T3" s="23">
        <v>83</v>
      </c>
      <c r="U3" s="1">
        <v>653.5</v>
      </c>
      <c r="V3" s="16">
        <v>62</v>
      </c>
      <c r="W3" s="13">
        <v>321</v>
      </c>
      <c r="X3" s="23">
        <v>119</v>
      </c>
      <c r="Y3" s="1">
        <v>826.5</v>
      </c>
      <c r="Z3" s="43">
        <f>B3+D3+F3+H3+J3+L3+N3+P3+R3+T3+V3+X3</f>
        <v>452</v>
      </c>
      <c r="AA3" s="6">
        <f>C3+E3+G3+I3+K3+M3+O3+Q3+S3+U3+W3+Y3</f>
        <v>2851</v>
      </c>
    </row>
    <row r="4" spans="1:29" ht="12.75" customHeight="1" x14ac:dyDescent="0.25">
      <c r="A4" s="3" t="s">
        <v>38</v>
      </c>
      <c r="B4" s="16"/>
      <c r="C4" s="25">
        <v>38</v>
      </c>
      <c r="E4" s="27">
        <v>50</v>
      </c>
      <c r="F4" s="16"/>
      <c r="G4" s="25">
        <v>40</v>
      </c>
      <c r="I4" s="27">
        <v>28</v>
      </c>
      <c r="J4" s="16"/>
      <c r="K4" s="25">
        <v>36</v>
      </c>
      <c r="M4" s="27">
        <v>46</v>
      </c>
      <c r="N4" s="16"/>
      <c r="O4" s="25">
        <v>36</v>
      </c>
      <c r="Q4" s="27">
        <v>50</v>
      </c>
      <c r="R4" s="16"/>
      <c r="S4" s="25">
        <v>30</v>
      </c>
      <c r="U4" s="27">
        <v>162</v>
      </c>
      <c r="V4" s="16"/>
      <c r="W4" s="25">
        <v>124</v>
      </c>
      <c r="Y4" s="27">
        <v>228</v>
      </c>
      <c r="Z4" s="43"/>
      <c r="AA4" s="7">
        <f>C4+E4+G4+I4+K4+M4+O4+Q4+S4+U4+W4+Y4</f>
        <v>868</v>
      </c>
    </row>
    <row r="5" spans="1:29" ht="12.75" customHeight="1" x14ac:dyDescent="0.25">
      <c r="A5" s="4" t="s">
        <v>15</v>
      </c>
      <c r="B5" s="16"/>
      <c r="C5" s="26">
        <f>SUM(C3:C4)</f>
        <v>138</v>
      </c>
      <c r="E5" s="10">
        <f>SUM(E3:E4)</f>
        <v>225.5</v>
      </c>
      <c r="F5" s="16"/>
      <c r="G5" s="26">
        <f>SUM(G3:G4)</f>
        <v>173.5</v>
      </c>
      <c r="I5" s="10">
        <f>SUM(I3:I4)</f>
        <v>85.5</v>
      </c>
      <c r="J5" s="16"/>
      <c r="K5" s="26">
        <f>SUM(K3:K4)</f>
        <v>132</v>
      </c>
      <c r="M5" s="10">
        <f>SUM(M3:M4)</f>
        <v>195</v>
      </c>
      <c r="N5" s="16"/>
      <c r="O5" s="26">
        <f>SUM(O3:O4)</f>
        <v>125.5</v>
      </c>
      <c r="Q5" s="10">
        <f>SUM(Q3:Q4)</f>
        <v>194</v>
      </c>
      <c r="R5" s="16"/>
      <c r="S5" s="26">
        <f>SUM(S3:S4)</f>
        <v>135</v>
      </c>
      <c r="U5" s="10">
        <f>SUM(U3:U4)</f>
        <v>815.5</v>
      </c>
      <c r="V5" s="16"/>
      <c r="W5" s="26">
        <f>SUM(W3:W4)</f>
        <v>445</v>
      </c>
      <c r="Y5" s="10">
        <f>SUM(Y3:Y4)</f>
        <v>1054.5</v>
      </c>
      <c r="Z5" s="43"/>
      <c r="AA5" s="9">
        <f>SUM(AA3:AA4)</f>
        <v>3719</v>
      </c>
      <c r="AB5" s="18"/>
    </row>
    <row r="6" spans="1:29" ht="12.75" customHeight="1" x14ac:dyDescent="0.25">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4244.57</v>
      </c>
      <c r="D7" s="23"/>
      <c r="E7" s="93">
        <v>7236.55</v>
      </c>
      <c r="F7" s="16"/>
      <c r="G7" s="92">
        <v>6141.34</v>
      </c>
      <c r="H7" s="23"/>
      <c r="I7" s="93">
        <v>5257.95</v>
      </c>
      <c r="J7" s="16"/>
      <c r="K7" s="92">
        <v>4621.88</v>
      </c>
      <c r="L7" s="23"/>
      <c r="M7" s="93">
        <v>5188.42</v>
      </c>
      <c r="N7" s="16"/>
      <c r="O7" s="92">
        <v>4710.99</v>
      </c>
      <c r="P7" s="23"/>
      <c r="Q7" s="93">
        <v>5422.38</v>
      </c>
      <c r="R7" s="16"/>
      <c r="S7" s="92">
        <v>4272.96</v>
      </c>
      <c r="T7" s="23"/>
      <c r="U7" s="93">
        <v>25189.61</v>
      </c>
      <c r="V7" s="16"/>
      <c r="W7" s="92">
        <v>15864.06</v>
      </c>
      <c r="X7" s="23"/>
      <c r="Y7" s="93">
        <v>50180.3</v>
      </c>
      <c r="Z7" s="72"/>
      <c r="AA7" s="95">
        <f>C7+E7+G7+I7+K7+M7+O7+Q7+S7+U7+W7+Y7</f>
        <v>138331.01</v>
      </c>
      <c r="AC7" s="93"/>
    </row>
    <row r="8" spans="1:29" ht="12.75" customHeight="1" x14ac:dyDescent="0.25">
      <c r="A8" s="4"/>
      <c r="B8" s="16"/>
      <c r="C8" s="26"/>
      <c r="E8" s="10"/>
      <c r="F8" s="16"/>
      <c r="G8" s="26"/>
      <c r="I8" s="10"/>
      <c r="J8" s="16"/>
      <c r="K8" s="26"/>
      <c r="M8" s="10"/>
      <c r="N8" s="16"/>
      <c r="O8" s="26"/>
      <c r="Q8" s="10"/>
      <c r="R8" s="16"/>
      <c r="S8" s="26"/>
      <c r="U8" s="10"/>
      <c r="V8" s="16"/>
      <c r="W8" s="26"/>
      <c r="Y8" s="10"/>
      <c r="Z8" s="72"/>
      <c r="AA8" s="9"/>
      <c r="AC8" s="11"/>
    </row>
    <row r="9" spans="1:29" ht="12.75" customHeight="1" x14ac:dyDescent="0.25">
      <c r="A9" s="4" t="s">
        <v>24</v>
      </c>
      <c r="B9" s="16"/>
      <c r="C9" s="13"/>
      <c r="F9" s="16"/>
      <c r="G9" s="13"/>
      <c r="J9" s="16"/>
      <c r="K9" s="13"/>
      <c r="N9" s="16"/>
      <c r="O9" s="13"/>
      <c r="R9" s="16"/>
      <c r="S9" s="13"/>
      <c r="V9" s="16"/>
      <c r="W9" s="13"/>
      <c r="Z9" s="43"/>
      <c r="AA9" s="6"/>
    </row>
    <row r="10" spans="1:29" ht="12.75" customHeight="1" x14ac:dyDescent="0.25">
      <c r="A10" s="3" t="s">
        <v>26</v>
      </c>
      <c r="B10" s="16">
        <v>7</v>
      </c>
      <c r="C10" s="13">
        <v>283.77</v>
      </c>
      <c r="D10" s="23">
        <v>9</v>
      </c>
      <c r="E10" s="1">
        <v>308.5</v>
      </c>
      <c r="F10" s="16">
        <v>9</v>
      </c>
      <c r="G10" s="13">
        <v>591.85</v>
      </c>
      <c r="H10" s="23">
        <v>9</v>
      </c>
      <c r="I10" s="1">
        <v>375.95</v>
      </c>
      <c r="J10" s="16">
        <v>8</v>
      </c>
      <c r="K10" s="13">
        <v>288.7</v>
      </c>
      <c r="L10" s="23">
        <v>4</v>
      </c>
      <c r="M10" s="1">
        <v>136.85</v>
      </c>
      <c r="N10" s="16">
        <v>10</v>
      </c>
      <c r="O10" s="13">
        <v>355.52</v>
      </c>
      <c r="P10" s="23">
        <v>14</v>
      </c>
      <c r="Q10" s="1">
        <v>395.62</v>
      </c>
      <c r="R10" s="16">
        <v>8</v>
      </c>
      <c r="S10" s="13">
        <v>265.97000000000003</v>
      </c>
      <c r="T10" s="23">
        <v>46</v>
      </c>
      <c r="U10" s="1">
        <v>1964.28</v>
      </c>
      <c r="V10" s="16">
        <v>31</v>
      </c>
      <c r="W10" s="13">
        <v>835.26</v>
      </c>
      <c r="X10" s="23">
        <v>47</v>
      </c>
      <c r="Y10" s="1">
        <v>2746.52</v>
      </c>
      <c r="Z10" s="43">
        <f t="shared" ref="Z10:AA13" si="0">B10+D10+F10+H10+J10+L10+N10+P10+R10+T10+V10+X10</f>
        <v>202</v>
      </c>
      <c r="AA10" s="6">
        <f t="shared" si="0"/>
        <v>8548.7899999999991</v>
      </c>
    </row>
    <row r="11" spans="1:29" ht="12.75" customHeight="1" x14ac:dyDescent="0.25">
      <c r="A11" s="3" t="s">
        <v>98</v>
      </c>
      <c r="B11" s="16"/>
      <c r="C11" s="13"/>
      <c r="F11" s="16"/>
      <c r="G11" s="13"/>
      <c r="J11" s="16"/>
      <c r="K11" s="13"/>
      <c r="N11" s="16"/>
      <c r="O11" s="13"/>
      <c r="P11" s="23">
        <v>1</v>
      </c>
      <c r="Q11" s="1">
        <v>9.4700000000000006</v>
      </c>
      <c r="R11" s="16">
        <v>2</v>
      </c>
      <c r="S11" s="13">
        <v>46.15</v>
      </c>
      <c r="T11" s="23">
        <v>3</v>
      </c>
      <c r="U11" s="1">
        <v>16.95</v>
      </c>
      <c r="V11" s="16">
        <v>2</v>
      </c>
      <c r="W11" s="13">
        <v>76.27</v>
      </c>
      <c r="X11" s="23">
        <v>3</v>
      </c>
      <c r="Y11" s="1">
        <v>185.53</v>
      </c>
      <c r="Z11" s="43">
        <f t="shared" ref="Z11" si="1">B11+D11+F11+H11+J11+L11+N11+P11+R11+T11+V11+X11</f>
        <v>11</v>
      </c>
      <c r="AA11" s="6">
        <f t="shared" ref="AA11" si="2">C11+E11+G11+I11+K11+M11+O11+Q11+S11+U11+W11+Y11</f>
        <v>334.37</v>
      </c>
    </row>
    <row r="12" spans="1:29" ht="12.75" customHeight="1" x14ac:dyDescent="0.25">
      <c r="A12" s="360" t="s">
        <v>76</v>
      </c>
      <c r="B12" s="16"/>
      <c r="C12" s="13"/>
      <c r="F12" s="16">
        <v>1</v>
      </c>
      <c r="G12" s="13">
        <v>6.68</v>
      </c>
      <c r="J12" s="16">
        <v>1</v>
      </c>
      <c r="K12" s="13">
        <v>7.02</v>
      </c>
      <c r="N12" s="16"/>
      <c r="O12" s="13"/>
      <c r="R12" s="16"/>
      <c r="S12" s="13"/>
      <c r="V12" s="16"/>
      <c r="W12" s="13"/>
      <c r="Z12" s="43">
        <f t="shared" si="0"/>
        <v>2</v>
      </c>
      <c r="AA12" s="6">
        <f t="shared" si="0"/>
        <v>13.7</v>
      </c>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25">
      <c r="A14" s="20" t="s">
        <v>20</v>
      </c>
      <c r="B14" s="16">
        <f t="shared" ref="B14:AA14" si="3">SUM(B10:B13)</f>
        <v>7</v>
      </c>
      <c r="C14" s="26">
        <f t="shared" si="3"/>
        <v>283.77</v>
      </c>
      <c r="D14" s="23">
        <f t="shared" si="3"/>
        <v>9</v>
      </c>
      <c r="E14" s="529">
        <f t="shared" si="3"/>
        <v>308.5</v>
      </c>
      <c r="F14" s="16">
        <f t="shared" si="3"/>
        <v>10</v>
      </c>
      <c r="G14" s="26">
        <f t="shared" si="3"/>
        <v>598.53</v>
      </c>
      <c r="H14" s="23">
        <f t="shared" si="3"/>
        <v>9</v>
      </c>
      <c r="I14" s="10">
        <f t="shared" si="3"/>
        <v>375.95</v>
      </c>
      <c r="J14" s="16">
        <f t="shared" si="3"/>
        <v>9</v>
      </c>
      <c r="K14" s="26">
        <f t="shared" si="3"/>
        <v>295.71999999999997</v>
      </c>
      <c r="L14" s="23">
        <f t="shared" si="3"/>
        <v>4</v>
      </c>
      <c r="M14" s="10">
        <f t="shared" si="3"/>
        <v>136.85</v>
      </c>
      <c r="N14" s="16">
        <f t="shared" si="3"/>
        <v>10</v>
      </c>
      <c r="O14" s="26">
        <f t="shared" si="3"/>
        <v>355.52</v>
      </c>
      <c r="P14" s="23">
        <f t="shared" si="3"/>
        <v>15</v>
      </c>
      <c r="Q14" s="10">
        <f t="shared" si="3"/>
        <v>405.09000000000003</v>
      </c>
      <c r="R14" s="16">
        <f t="shared" si="3"/>
        <v>10</v>
      </c>
      <c r="S14" s="26">
        <f t="shared" si="3"/>
        <v>312.12</v>
      </c>
      <c r="T14" s="23">
        <f t="shared" si="3"/>
        <v>49</v>
      </c>
      <c r="U14" s="10">
        <f t="shared" si="3"/>
        <v>1981.23</v>
      </c>
      <c r="V14" s="16">
        <f t="shared" si="3"/>
        <v>33</v>
      </c>
      <c r="W14" s="26">
        <f t="shared" si="3"/>
        <v>911.53</v>
      </c>
      <c r="X14" s="23">
        <f t="shared" si="3"/>
        <v>50</v>
      </c>
      <c r="Y14" s="10">
        <f t="shared" si="3"/>
        <v>2932.05</v>
      </c>
      <c r="Z14" s="73">
        <f t="shared" si="3"/>
        <v>215</v>
      </c>
      <c r="AA14" s="22">
        <f t="shared" si="3"/>
        <v>8896.86</v>
      </c>
    </row>
    <row r="15" spans="1:29" ht="12.75" customHeight="1" x14ac:dyDescent="0.25">
      <c r="B15" s="16"/>
      <c r="C15" s="13"/>
      <c r="F15" s="16"/>
      <c r="G15" s="13"/>
      <c r="J15" s="16"/>
      <c r="K15" s="13"/>
      <c r="N15" s="16"/>
      <c r="O15" s="13"/>
      <c r="R15" s="16"/>
      <c r="S15" s="13"/>
      <c r="V15" s="16"/>
      <c r="W15" s="13"/>
      <c r="Z15" s="43"/>
      <c r="AA15" s="6"/>
    </row>
    <row r="16" spans="1:29" ht="12.75" customHeight="1" x14ac:dyDescent="0.25">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J18" s="16"/>
      <c r="K18" s="13"/>
      <c r="M18" s="532"/>
      <c r="N18" s="16"/>
      <c r="O18" s="13"/>
      <c r="R18" s="16"/>
      <c r="S18" s="13"/>
      <c r="V18" s="16"/>
      <c r="W18" s="13"/>
      <c r="Z18" s="43">
        <f t="shared" si="4"/>
        <v>0</v>
      </c>
      <c r="AA18" s="6">
        <f t="shared" si="4"/>
        <v>0</v>
      </c>
    </row>
    <row r="19" spans="1:27" ht="12.75" customHeight="1" x14ac:dyDescent="0.25">
      <c r="A19" s="3" t="s">
        <v>53</v>
      </c>
      <c r="B19" s="16">
        <v>-1</v>
      </c>
      <c r="C19" s="16">
        <v>486.92</v>
      </c>
      <c r="D19" s="23">
        <v>2</v>
      </c>
      <c r="E19" s="530">
        <v>873.8</v>
      </c>
      <c r="F19" s="16"/>
      <c r="G19" s="16"/>
      <c r="H19" s="23">
        <v>-1</v>
      </c>
      <c r="I19" s="530">
        <v>570.9</v>
      </c>
      <c r="J19" s="16"/>
      <c r="K19" s="13"/>
      <c r="L19" s="23">
        <v>-1</v>
      </c>
      <c r="M19" s="1">
        <v>436.2</v>
      </c>
      <c r="N19" s="16"/>
      <c r="O19" s="13"/>
      <c r="P19" s="23">
        <v>1</v>
      </c>
      <c r="Q19" s="532">
        <v>371.98</v>
      </c>
      <c r="R19" s="16"/>
      <c r="S19" s="13"/>
      <c r="T19" s="23">
        <v>2</v>
      </c>
      <c r="U19" s="1">
        <v>607.63</v>
      </c>
      <c r="V19" s="16">
        <v>-1</v>
      </c>
      <c r="W19" s="13">
        <v>199.3</v>
      </c>
      <c r="X19" s="23">
        <v>5</v>
      </c>
      <c r="Y19" s="1">
        <v>3965.38</v>
      </c>
      <c r="Z19" s="43">
        <f t="shared" si="4"/>
        <v>6</v>
      </c>
      <c r="AA19" s="6">
        <f t="shared" si="4"/>
        <v>7512.1100000000006</v>
      </c>
    </row>
    <row r="20" spans="1:27" ht="12.75" customHeight="1" x14ac:dyDescent="0.25">
      <c r="A20" s="3" t="s">
        <v>23</v>
      </c>
      <c r="B20" s="16">
        <v>1</v>
      </c>
      <c r="C20" s="16">
        <v>249.98</v>
      </c>
      <c r="D20" s="23">
        <v>1</v>
      </c>
      <c r="E20" s="530">
        <v>189.4</v>
      </c>
      <c r="F20" s="16">
        <v>2</v>
      </c>
      <c r="G20" s="16">
        <v>1149.33</v>
      </c>
      <c r="I20" s="530"/>
      <c r="J20" s="16"/>
      <c r="K20" s="13"/>
      <c r="M20" s="532"/>
      <c r="N20" s="16"/>
      <c r="O20" s="13"/>
      <c r="Q20" s="532"/>
      <c r="R20" s="16"/>
      <c r="S20" s="13"/>
      <c r="V20" s="16">
        <v>1</v>
      </c>
      <c r="W20" s="13">
        <v>256.3</v>
      </c>
      <c r="Z20" s="43">
        <f t="shared" si="4"/>
        <v>5</v>
      </c>
      <c r="AA20" s="6">
        <f t="shared" si="4"/>
        <v>1845.01</v>
      </c>
    </row>
    <row r="21" spans="1:27" ht="12.75" customHeight="1" x14ac:dyDescent="0.25">
      <c r="A21" s="3" t="s">
        <v>55</v>
      </c>
      <c r="B21" s="25"/>
      <c r="C21" s="14"/>
      <c r="D21" s="27"/>
      <c r="E21" s="2"/>
      <c r="F21" s="25"/>
      <c r="G21" s="14"/>
      <c r="H21" s="27"/>
      <c r="I21" s="2"/>
      <c r="J21" s="16"/>
      <c r="K21" s="13"/>
      <c r="N21" s="16"/>
      <c r="O21" s="13"/>
      <c r="R21" s="16"/>
      <c r="S21" s="13"/>
      <c r="V21" s="16"/>
      <c r="W21" s="13"/>
      <c r="Z21" s="43">
        <f t="shared" si="4"/>
        <v>0</v>
      </c>
      <c r="AA21" s="6">
        <f t="shared" si="4"/>
        <v>0</v>
      </c>
    </row>
    <row r="22" spans="1:27" ht="12.75" customHeight="1" x14ac:dyDescent="0.25">
      <c r="A22" s="4" t="s">
        <v>21</v>
      </c>
      <c r="B22" s="16">
        <f t="shared" ref="B22:AA22" si="5">SUM(B17:B21)</f>
        <v>0</v>
      </c>
      <c r="C22" s="26">
        <f t="shared" si="5"/>
        <v>736.9</v>
      </c>
      <c r="D22" s="23">
        <f t="shared" si="5"/>
        <v>3</v>
      </c>
      <c r="E22" s="10">
        <f t="shared" si="5"/>
        <v>1063.2</v>
      </c>
      <c r="F22" s="16">
        <f t="shared" si="5"/>
        <v>2</v>
      </c>
      <c r="G22" s="26">
        <f t="shared" si="5"/>
        <v>1149.33</v>
      </c>
      <c r="H22" s="23">
        <f t="shared" si="5"/>
        <v>-1</v>
      </c>
      <c r="I22" s="10">
        <f t="shared" si="5"/>
        <v>570.9</v>
      </c>
      <c r="J22" s="35">
        <f t="shared" si="5"/>
        <v>0</v>
      </c>
      <c r="K22" s="32">
        <f t="shared" si="5"/>
        <v>0</v>
      </c>
      <c r="L22" s="34">
        <f t="shared" si="5"/>
        <v>-1</v>
      </c>
      <c r="M22" s="33">
        <f t="shared" si="5"/>
        <v>436.2</v>
      </c>
      <c r="N22" s="35">
        <f t="shared" si="5"/>
        <v>0</v>
      </c>
      <c r="O22" s="32">
        <f t="shared" si="5"/>
        <v>0</v>
      </c>
      <c r="P22" s="34">
        <f t="shared" si="5"/>
        <v>1</v>
      </c>
      <c r="Q22" s="33">
        <f t="shared" si="5"/>
        <v>371.98</v>
      </c>
      <c r="R22" s="35">
        <f t="shared" si="5"/>
        <v>0</v>
      </c>
      <c r="S22" s="32">
        <f t="shared" si="5"/>
        <v>0</v>
      </c>
      <c r="T22" s="34">
        <f t="shared" si="5"/>
        <v>2</v>
      </c>
      <c r="U22" s="33">
        <f t="shared" si="5"/>
        <v>607.63</v>
      </c>
      <c r="V22" s="35">
        <f t="shared" si="5"/>
        <v>0</v>
      </c>
      <c r="W22" s="32">
        <f t="shared" si="5"/>
        <v>455.6</v>
      </c>
      <c r="X22" s="34">
        <f t="shared" si="5"/>
        <v>5</v>
      </c>
      <c r="Y22" s="33">
        <f t="shared" si="5"/>
        <v>3965.38</v>
      </c>
      <c r="Z22" s="73">
        <f t="shared" si="5"/>
        <v>11</v>
      </c>
      <c r="AA22" s="22">
        <f t="shared" si="5"/>
        <v>9357.1200000000008</v>
      </c>
    </row>
    <row r="23" spans="1:27" ht="12.75" customHeight="1" x14ac:dyDescent="0.25">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5">
      <c r="A24" s="4" t="s">
        <v>27</v>
      </c>
      <c r="B24" s="16"/>
      <c r="C24" s="13"/>
      <c r="F24" s="16"/>
      <c r="G24" s="13"/>
      <c r="J24" s="16"/>
      <c r="K24" s="13"/>
      <c r="N24" s="16"/>
      <c r="O24" s="13"/>
      <c r="R24" s="16"/>
      <c r="S24" s="13"/>
      <c r="V24" s="16"/>
      <c r="W24" s="13"/>
      <c r="Z24" s="43"/>
      <c r="AA24" s="6"/>
    </row>
    <row r="25" spans="1:27" ht="12.75" customHeight="1" x14ac:dyDescent="0.25">
      <c r="A25" s="3" t="s">
        <v>50</v>
      </c>
      <c r="B25" s="16">
        <v>5</v>
      </c>
      <c r="C25" s="13">
        <v>116</v>
      </c>
      <c r="D25" s="23">
        <v>5</v>
      </c>
      <c r="E25" s="1">
        <v>259.14999999999998</v>
      </c>
      <c r="F25" s="16">
        <v>5</v>
      </c>
      <c r="G25" s="13">
        <v>69.650000000000006</v>
      </c>
      <c r="H25" s="23">
        <v>2</v>
      </c>
      <c r="I25" s="1">
        <v>32</v>
      </c>
      <c r="J25" s="16">
        <v>3</v>
      </c>
      <c r="K25" s="13">
        <v>73</v>
      </c>
      <c r="L25" s="23">
        <v>3</v>
      </c>
      <c r="M25" s="1">
        <v>66.3</v>
      </c>
      <c r="N25" s="16">
        <v>5</v>
      </c>
      <c r="O25" s="15">
        <v>226</v>
      </c>
      <c r="P25" s="23">
        <v>5</v>
      </c>
      <c r="Q25" s="28">
        <v>148</v>
      </c>
      <c r="R25" s="16">
        <v>5</v>
      </c>
      <c r="S25" s="15">
        <v>93.99</v>
      </c>
      <c r="T25" s="23">
        <v>11</v>
      </c>
      <c r="U25" s="28">
        <v>574.53</v>
      </c>
      <c r="V25" s="16">
        <v>16</v>
      </c>
      <c r="W25" s="15">
        <v>571.98</v>
      </c>
      <c r="X25" s="23">
        <v>11</v>
      </c>
      <c r="Y25" s="28">
        <v>236.5</v>
      </c>
      <c r="Z25" s="43">
        <f>B25+D25+F25+H25+J25+L25+N25+P25+R25+T25+V25+X25</f>
        <v>76</v>
      </c>
      <c r="AA25" s="12">
        <f>C25+E25+G25+I25+K25+M25+O25+Q25+S25+U25+W25+Y25</f>
        <v>2467.1</v>
      </c>
    </row>
    <row r="26" spans="1:27" ht="12.75" customHeight="1" x14ac:dyDescent="0.25">
      <c r="A26" s="3" t="s">
        <v>51</v>
      </c>
      <c r="B26" s="16"/>
      <c r="C26" s="13"/>
      <c r="D26" s="23">
        <v>2</v>
      </c>
      <c r="E26" s="1">
        <v>27</v>
      </c>
      <c r="F26" s="16">
        <v>1</v>
      </c>
      <c r="G26" s="13">
        <v>20</v>
      </c>
      <c r="J26" s="16"/>
      <c r="K26" s="13"/>
      <c r="N26" s="16">
        <v>2</v>
      </c>
      <c r="O26" s="15">
        <v>15.7</v>
      </c>
      <c r="Q26" s="28"/>
      <c r="R26" s="16"/>
      <c r="S26" s="15"/>
      <c r="T26" s="23">
        <v>3</v>
      </c>
      <c r="U26" s="28">
        <v>69.3</v>
      </c>
      <c r="V26" s="16"/>
      <c r="W26" s="15"/>
      <c r="X26" s="23">
        <v>3</v>
      </c>
      <c r="Y26" s="28">
        <v>55.3</v>
      </c>
      <c r="Z26" s="43">
        <f>B26+D26+F26+H26+J26+L26+N26+P26+R26+T26+V26+X26</f>
        <v>11</v>
      </c>
      <c r="AA26" s="12">
        <f>C26+E26+G26+I26+K26+M26+O26+Q26+S26+U26+W26+Y26</f>
        <v>187.3</v>
      </c>
    </row>
    <row r="27" spans="1:27" s="45" customFormat="1" ht="12.75" customHeight="1" x14ac:dyDescent="0.25">
      <c r="A27" s="39" t="s">
        <v>68</v>
      </c>
      <c r="B27" s="42">
        <f t="shared" ref="B27:Y27" si="6">B25+B26</f>
        <v>5</v>
      </c>
      <c r="C27" s="59">
        <f t="shared" si="6"/>
        <v>116</v>
      </c>
      <c r="D27" s="60">
        <f t="shared" si="6"/>
        <v>7</v>
      </c>
      <c r="E27" s="61">
        <f t="shared" si="6"/>
        <v>286.14999999999998</v>
      </c>
      <c r="F27" s="42">
        <f t="shared" si="6"/>
        <v>6</v>
      </c>
      <c r="G27" s="59">
        <f t="shared" si="6"/>
        <v>89.65</v>
      </c>
      <c r="H27" s="60">
        <f t="shared" si="6"/>
        <v>2</v>
      </c>
      <c r="I27" s="61">
        <f t="shared" si="6"/>
        <v>32</v>
      </c>
      <c r="J27" s="42">
        <f t="shared" si="6"/>
        <v>3</v>
      </c>
      <c r="K27" s="59">
        <f t="shared" si="6"/>
        <v>73</v>
      </c>
      <c r="L27" s="60">
        <f t="shared" si="6"/>
        <v>3</v>
      </c>
      <c r="M27" s="61">
        <f t="shared" si="6"/>
        <v>66.3</v>
      </c>
      <c r="N27" s="42">
        <f t="shared" si="6"/>
        <v>7</v>
      </c>
      <c r="O27" s="59">
        <f t="shared" si="6"/>
        <v>241.7</v>
      </c>
      <c r="P27" s="60">
        <f t="shared" si="6"/>
        <v>5</v>
      </c>
      <c r="Q27" s="61">
        <f t="shared" si="6"/>
        <v>148</v>
      </c>
      <c r="R27" s="42">
        <f t="shared" si="6"/>
        <v>5</v>
      </c>
      <c r="S27" s="59">
        <f t="shared" si="6"/>
        <v>93.99</v>
      </c>
      <c r="T27" s="60">
        <f t="shared" si="6"/>
        <v>14</v>
      </c>
      <c r="U27" s="61">
        <f t="shared" si="6"/>
        <v>643.82999999999993</v>
      </c>
      <c r="V27" s="42">
        <f t="shared" si="6"/>
        <v>16</v>
      </c>
      <c r="W27" s="59">
        <f t="shared" si="6"/>
        <v>571.98</v>
      </c>
      <c r="X27" s="60">
        <f t="shared" si="6"/>
        <v>14</v>
      </c>
      <c r="Y27" s="61">
        <f t="shared" si="6"/>
        <v>291.8</v>
      </c>
      <c r="Z27" s="66">
        <f t="shared" ref="Z27:AA27" si="7">SUM(Z25:Z26)</f>
        <v>87</v>
      </c>
      <c r="AA27" s="94">
        <f t="shared" si="7"/>
        <v>2654.4</v>
      </c>
    </row>
    <row r="28" spans="1:27" s="45" customFormat="1" ht="12.75" customHeight="1" x14ac:dyDescent="0.25">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5">
      <c r="A29" s="21" t="s">
        <v>19</v>
      </c>
      <c r="B29" s="16"/>
      <c r="C29" s="26">
        <f>SUM(C14+C22+C27)</f>
        <v>1136.67</v>
      </c>
      <c r="E29" s="10">
        <f>SUM(E14+E22+E27)</f>
        <v>1657.85</v>
      </c>
      <c r="F29" s="16"/>
      <c r="G29" s="26">
        <f>SUM(G14+G22+G27)</f>
        <v>1837.51</v>
      </c>
      <c r="I29" s="10">
        <f>SUM(I14+I22+I27)</f>
        <v>978.84999999999991</v>
      </c>
      <c r="J29" s="16"/>
      <c r="K29" s="26">
        <f>SUM(K14+K22+K27)</f>
        <v>368.71999999999997</v>
      </c>
      <c r="M29" s="10">
        <f>SUM(M14+M22+M27)</f>
        <v>639.34999999999991</v>
      </c>
      <c r="N29" s="16"/>
      <c r="O29" s="26">
        <f>SUM(O14+O22+O27)</f>
        <v>597.22</v>
      </c>
      <c r="Q29" s="10">
        <f>SUM(Q14+Q22+Q27)</f>
        <v>925.07</v>
      </c>
      <c r="R29" s="16"/>
      <c r="S29" s="26">
        <f>SUM(S14+S22+S27)</f>
        <v>406.11</v>
      </c>
      <c r="U29" s="10">
        <f>SUM(U14+U22+U27)</f>
        <v>3232.69</v>
      </c>
      <c r="V29" s="16"/>
      <c r="W29" s="26">
        <f>SUM(W14+W22+W27)</f>
        <v>1939.1100000000001</v>
      </c>
      <c r="Y29" s="10">
        <f>SUM(Y14+Y22+Y27)</f>
        <v>7189.2300000000005</v>
      </c>
      <c r="Z29" s="43"/>
      <c r="AA29" s="8">
        <f>SUM(AA14+AA22+AA27)</f>
        <v>20908.380000000005</v>
      </c>
    </row>
    <row r="30" spans="1:27" ht="12.75" customHeight="1" x14ac:dyDescent="0.25">
      <c r="B30" s="16"/>
      <c r="C30" s="13"/>
      <c r="F30" s="16"/>
      <c r="G30" s="13"/>
      <c r="J30" s="16"/>
      <c r="K30" s="13"/>
      <c r="N30" s="16"/>
      <c r="O30" s="13"/>
      <c r="R30" s="16"/>
      <c r="S30" s="13"/>
      <c r="V30" s="16"/>
      <c r="W30" s="13"/>
      <c r="Z30" s="43"/>
      <c r="AA30" s="6"/>
    </row>
    <row r="31" spans="1:27" ht="12.75" customHeight="1" x14ac:dyDescent="0.25">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v>1</v>
      </c>
      <c r="C32" s="53">
        <v>559.66999999999996</v>
      </c>
      <c r="D32" s="48"/>
      <c r="E32" s="48"/>
      <c r="F32" s="53"/>
      <c r="G32" s="53"/>
      <c r="H32" s="48">
        <v>1</v>
      </c>
      <c r="I32" s="48">
        <v>174.88</v>
      </c>
      <c r="J32" s="53"/>
      <c r="K32" s="53"/>
      <c r="L32" s="48"/>
      <c r="M32" s="48"/>
      <c r="N32" s="53"/>
      <c r="O32" s="53"/>
      <c r="P32" s="48"/>
      <c r="Q32" s="48"/>
      <c r="R32" s="53"/>
      <c r="S32" s="53"/>
      <c r="T32" s="48"/>
      <c r="U32" s="48"/>
      <c r="V32" s="53"/>
      <c r="W32" s="53"/>
      <c r="X32" s="48">
        <v>2</v>
      </c>
      <c r="Y32" s="48">
        <v>2204.6</v>
      </c>
      <c r="Z32" s="38">
        <f t="shared" ref="Z32:AA34" si="8">SUM(B32+D32+F32+H32+J32+L32+N32+P32+R32+T32+V32+X32)</f>
        <v>4</v>
      </c>
      <c r="AA32" s="56">
        <f t="shared" si="8"/>
        <v>2939.1499999999996</v>
      </c>
    </row>
    <row r="33" spans="1:31" s="57" customFormat="1" x14ac:dyDescent="0.25">
      <c r="A33" s="52" t="s">
        <v>62</v>
      </c>
      <c r="B33" s="53"/>
      <c r="C33" s="53"/>
      <c r="D33" s="48"/>
      <c r="E33" s="48"/>
      <c r="F33" s="53"/>
      <c r="G33" s="53"/>
      <c r="H33" s="48"/>
      <c r="I33" s="48"/>
      <c r="J33" s="53"/>
      <c r="K33" s="53"/>
      <c r="L33" s="48"/>
      <c r="M33" s="48"/>
      <c r="N33" s="53"/>
      <c r="O33" s="53"/>
      <c r="P33" s="48"/>
      <c r="Q33" s="48"/>
      <c r="R33" s="53">
        <v>1</v>
      </c>
      <c r="S33" s="53">
        <v>383.41</v>
      </c>
      <c r="T33" s="48">
        <v>5</v>
      </c>
      <c r="U33" s="48">
        <v>1340.41</v>
      </c>
      <c r="V33" s="53"/>
      <c r="W33" s="53"/>
      <c r="X33" s="48">
        <v>4</v>
      </c>
      <c r="Y33" s="48">
        <v>1031.7</v>
      </c>
      <c r="Z33" s="38">
        <f t="shared" si="8"/>
        <v>10</v>
      </c>
      <c r="AA33" s="56">
        <f t="shared" si="8"/>
        <v>2755.5200000000004</v>
      </c>
    </row>
    <row r="34" spans="1:31" s="57" customFormat="1" x14ac:dyDescent="0.25">
      <c r="A34" s="52" t="s">
        <v>47</v>
      </c>
      <c r="B34" s="54"/>
      <c r="C34" s="54"/>
      <c r="D34" s="55"/>
      <c r="E34" s="55"/>
      <c r="F34" s="54"/>
      <c r="G34" s="54"/>
      <c r="H34" s="55"/>
      <c r="I34" s="55"/>
      <c r="J34" s="54"/>
      <c r="K34" s="54"/>
      <c r="L34" s="55"/>
      <c r="M34" s="55"/>
      <c r="N34" s="54"/>
      <c r="O34" s="54"/>
      <c r="P34" s="55">
        <v>3</v>
      </c>
      <c r="Q34" s="55">
        <v>25.8</v>
      </c>
      <c r="R34" s="54"/>
      <c r="S34" s="54"/>
      <c r="T34" s="55"/>
      <c r="U34" s="55"/>
      <c r="V34" s="54"/>
      <c r="W34" s="54"/>
      <c r="X34" s="55"/>
      <c r="Y34" s="55"/>
      <c r="Z34" s="65">
        <f t="shared" si="8"/>
        <v>3</v>
      </c>
      <c r="AA34" s="58">
        <f t="shared" si="8"/>
        <v>25.8</v>
      </c>
    </row>
    <row r="35" spans="1:31" s="4" customFormat="1" ht="12.75" customHeight="1" x14ac:dyDescent="0.25">
      <c r="A35" s="4" t="s">
        <v>59</v>
      </c>
      <c r="B35" s="70">
        <f t="shared" ref="B35:AA35" si="9">SUM(B32:B34)</f>
        <v>1</v>
      </c>
      <c r="C35" s="49">
        <f t="shared" si="9"/>
        <v>559.66999999999996</v>
      </c>
      <c r="D35" s="71">
        <f t="shared" si="9"/>
        <v>0</v>
      </c>
      <c r="E35" s="50">
        <f t="shared" si="9"/>
        <v>0</v>
      </c>
      <c r="F35" s="70">
        <f t="shared" si="9"/>
        <v>0</v>
      </c>
      <c r="G35" s="49">
        <f t="shared" si="9"/>
        <v>0</v>
      </c>
      <c r="H35" s="71">
        <f t="shared" si="9"/>
        <v>1</v>
      </c>
      <c r="I35" s="50">
        <f t="shared" si="9"/>
        <v>174.88</v>
      </c>
      <c r="J35" s="70">
        <f t="shared" si="9"/>
        <v>0</v>
      </c>
      <c r="K35" s="49">
        <f t="shared" si="9"/>
        <v>0</v>
      </c>
      <c r="L35" s="71">
        <f t="shared" si="9"/>
        <v>0</v>
      </c>
      <c r="M35" s="50">
        <f t="shared" si="9"/>
        <v>0</v>
      </c>
      <c r="N35" s="70">
        <f t="shared" si="9"/>
        <v>0</v>
      </c>
      <c r="O35" s="49">
        <f t="shared" si="9"/>
        <v>0</v>
      </c>
      <c r="P35" s="71">
        <f t="shared" si="9"/>
        <v>3</v>
      </c>
      <c r="Q35" s="50">
        <f t="shared" si="9"/>
        <v>25.8</v>
      </c>
      <c r="R35" s="70">
        <f t="shared" si="9"/>
        <v>1</v>
      </c>
      <c r="S35" s="49">
        <f t="shared" si="9"/>
        <v>383.41</v>
      </c>
      <c r="T35" s="71">
        <f t="shared" si="9"/>
        <v>5</v>
      </c>
      <c r="U35" s="50">
        <f t="shared" si="9"/>
        <v>1340.41</v>
      </c>
      <c r="V35" s="70">
        <f t="shared" si="9"/>
        <v>0</v>
      </c>
      <c r="W35" s="49">
        <f t="shared" si="9"/>
        <v>0</v>
      </c>
      <c r="X35" s="71">
        <f t="shared" si="9"/>
        <v>6</v>
      </c>
      <c r="Y35" s="50">
        <f t="shared" si="9"/>
        <v>3236.3</v>
      </c>
      <c r="Z35" s="74">
        <f t="shared" si="9"/>
        <v>17</v>
      </c>
      <c r="AA35" s="51">
        <f t="shared" si="9"/>
        <v>5720.47</v>
      </c>
    </row>
    <row r="36" spans="1:31" s="4" customFormat="1" ht="12.75" customHeight="1" x14ac:dyDescent="0.25">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5">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5">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4" x14ac:dyDescent="0.25">
      <c r="A39" s="76" t="s">
        <v>64</v>
      </c>
      <c r="B39" s="77"/>
      <c r="C39" s="78">
        <f>C29-C5-C35</f>
        <v>439.00000000000011</v>
      </c>
      <c r="D39" s="77"/>
      <c r="E39" s="78">
        <f>E29-E5-E35</f>
        <v>1432.35</v>
      </c>
      <c r="F39" s="78"/>
      <c r="G39" s="78">
        <f>G29-G5-G35</f>
        <v>1664.01</v>
      </c>
      <c r="H39" s="77"/>
      <c r="I39" s="78">
        <f>I29-I5-I35</f>
        <v>718.46999999999991</v>
      </c>
      <c r="J39" s="77"/>
      <c r="K39" s="78">
        <f>K29-K5-K35</f>
        <v>236.71999999999997</v>
      </c>
      <c r="L39" s="77"/>
      <c r="M39" s="78">
        <f>M29-M5-M35</f>
        <v>444.34999999999991</v>
      </c>
      <c r="N39" s="78"/>
      <c r="O39" s="78">
        <f>O29-O5-O35</f>
        <v>471.72</v>
      </c>
      <c r="P39" s="77"/>
      <c r="Q39" s="78">
        <f>Q29-Q5-Q35</f>
        <v>705.2700000000001</v>
      </c>
      <c r="R39" s="77"/>
      <c r="S39" s="78">
        <f>S29-S5-S35</f>
        <v>-112.30000000000001</v>
      </c>
      <c r="T39" s="77"/>
      <c r="U39" s="78">
        <f>U29-U5-U35</f>
        <v>1076.78</v>
      </c>
      <c r="V39" s="77"/>
      <c r="W39" s="78">
        <f>W29-W5-W35</f>
        <v>1494.1100000000001</v>
      </c>
      <c r="X39" s="77"/>
      <c r="Y39" s="78">
        <f>Y29-Y5-Y35</f>
        <v>2898.4300000000003</v>
      </c>
      <c r="Z39" s="77"/>
      <c r="AA39" s="78">
        <f>AA29-AA5-AA35</f>
        <v>11468.910000000003</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AE40"/>
  <sheetViews>
    <sheetView workbookViewId="0">
      <pane xSplit="1" topLeftCell="T1" activePane="topRight" state="frozen"/>
      <selection pane="topRight"/>
    </sheetView>
  </sheetViews>
  <sheetFormatPr defaultRowHeight="13.2" x14ac:dyDescent="0.25"/>
  <cols>
    <col min="1" max="1" width="50.6640625" customWidth="1"/>
    <col min="2" max="2" width="9.6640625" style="23" customWidth="1"/>
    <col min="3" max="3" width="14.5546875" style="1" customWidth="1"/>
    <col min="4" max="4" width="9.6640625" style="23" customWidth="1"/>
    <col min="5" max="5" width="14.5546875" style="1" customWidth="1"/>
    <col min="6" max="6" width="9.6640625" style="23" customWidth="1"/>
    <col min="7" max="7" width="14.5546875" style="1" customWidth="1"/>
    <col min="8" max="8" width="9.6640625" style="23" customWidth="1"/>
    <col min="9" max="9" width="14.5546875" style="1" customWidth="1"/>
    <col min="10" max="10" width="9.6640625" style="23" customWidth="1"/>
    <col min="11" max="11" width="14.5546875" style="1" customWidth="1"/>
    <col min="12" max="12" width="9.6640625" style="23" customWidth="1"/>
    <col min="13" max="13" width="14.5546875" style="1" customWidth="1"/>
    <col min="14" max="14" width="9.6640625" style="23" customWidth="1"/>
    <col min="15" max="15" width="14.5546875" style="1" customWidth="1"/>
    <col min="16" max="16" width="9.6640625" style="23" customWidth="1"/>
    <col min="17" max="17" width="14.5546875" style="1" customWidth="1"/>
    <col min="18" max="18" width="9.6640625" style="23" customWidth="1"/>
    <col min="19" max="19" width="14.5546875" style="1" customWidth="1"/>
    <col min="20" max="20" width="9.6640625" style="23" customWidth="1"/>
    <col min="21" max="21" width="14.5546875" style="1" customWidth="1"/>
    <col min="22" max="22" width="9.6640625" style="23" customWidth="1"/>
    <col min="23" max="23" width="14.5546875" style="1" customWidth="1"/>
    <col min="24" max="24" width="9.6640625" style="23" customWidth="1"/>
    <col min="25" max="25" width="14.5546875" style="1" customWidth="1"/>
    <col min="26" max="26" width="9.6640625" style="23" customWidth="1"/>
    <col min="27" max="27" width="14.5546875" style="1" customWidth="1"/>
    <col min="28" max="194" width="8.88671875" customWidth="1"/>
  </cols>
  <sheetData>
    <row r="1" spans="1:29" ht="16.5" customHeight="1" x14ac:dyDescent="0.25">
      <c r="A1" s="4" t="s">
        <v>85</v>
      </c>
      <c r="B1" s="641" t="s">
        <v>0</v>
      </c>
      <c r="C1" s="641"/>
      <c r="D1" s="642" t="s">
        <v>1</v>
      </c>
      <c r="E1" s="642"/>
      <c r="F1" s="641" t="s">
        <v>2</v>
      </c>
      <c r="G1" s="641"/>
      <c r="H1" s="642" t="s">
        <v>3</v>
      </c>
      <c r="I1" s="642"/>
      <c r="J1" s="641" t="s">
        <v>4</v>
      </c>
      <c r="K1" s="641"/>
      <c r="L1" s="642" t="s">
        <v>5</v>
      </c>
      <c r="M1" s="642"/>
      <c r="N1" s="641" t="s">
        <v>6</v>
      </c>
      <c r="O1" s="641"/>
      <c r="P1" s="642" t="s">
        <v>7</v>
      </c>
      <c r="Q1" s="642"/>
      <c r="R1" s="641" t="s">
        <v>8</v>
      </c>
      <c r="S1" s="641"/>
      <c r="T1" s="642" t="s">
        <v>9</v>
      </c>
      <c r="U1" s="642"/>
      <c r="V1" s="641" t="s">
        <v>10</v>
      </c>
      <c r="W1" s="641"/>
      <c r="X1" s="642" t="s">
        <v>11</v>
      </c>
      <c r="Y1" s="642"/>
      <c r="Z1" s="643" t="s">
        <v>12</v>
      </c>
      <c r="AA1" s="643"/>
    </row>
    <row r="2" spans="1:29" ht="12.75" customHeight="1" x14ac:dyDescent="0.25">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21</v>
      </c>
      <c r="C3" s="13">
        <v>67.5</v>
      </c>
      <c r="D3" s="23">
        <v>22</v>
      </c>
      <c r="E3" s="1">
        <v>82</v>
      </c>
      <c r="F3" s="16">
        <v>13</v>
      </c>
      <c r="G3" s="13">
        <v>62.5</v>
      </c>
      <c r="H3" s="23">
        <v>22</v>
      </c>
      <c r="I3" s="1">
        <v>119.5</v>
      </c>
      <c r="J3" s="16">
        <v>14</v>
      </c>
      <c r="K3" s="13">
        <v>95</v>
      </c>
      <c r="L3" s="23">
        <v>22</v>
      </c>
      <c r="M3" s="1">
        <v>123</v>
      </c>
      <c r="N3" s="16">
        <v>23</v>
      </c>
      <c r="O3" s="13">
        <v>80</v>
      </c>
      <c r="P3" s="23">
        <v>26</v>
      </c>
      <c r="Q3" s="1">
        <v>135.5</v>
      </c>
      <c r="R3" s="16">
        <v>44</v>
      </c>
      <c r="S3" s="13">
        <v>268.5</v>
      </c>
      <c r="T3" s="23">
        <v>54</v>
      </c>
      <c r="U3" s="1">
        <v>292.5</v>
      </c>
      <c r="V3" s="16">
        <v>19</v>
      </c>
      <c r="W3" s="13">
        <v>138</v>
      </c>
      <c r="X3" s="23">
        <v>30</v>
      </c>
      <c r="Y3" s="1">
        <v>135</v>
      </c>
      <c r="Z3" s="43">
        <f>B3+D3+F3+H3+J3+L3+N3+P3+R3+T3+V3+X3</f>
        <v>310</v>
      </c>
      <c r="AA3" s="6">
        <f>C3+E3+G3+I3+K3+M3+O3+Q3+S3+U3+W3+Y3</f>
        <v>1599</v>
      </c>
    </row>
    <row r="4" spans="1:29" ht="12.75" customHeight="1" x14ac:dyDescent="0.25">
      <c r="A4" s="3" t="s">
        <v>38</v>
      </c>
      <c r="B4" s="16"/>
      <c r="C4" s="25">
        <v>42</v>
      </c>
      <c r="E4" s="27">
        <v>42</v>
      </c>
      <c r="F4" s="16"/>
      <c r="G4" s="25">
        <v>26</v>
      </c>
      <c r="I4" s="27">
        <v>42</v>
      </c>
      <c r="J4" s="16"/>
      <c r="K4" s="25">
        <v>28</v>
      </c>
      <c r="M4" s="27">
        <v>44</v>
      </c>
      <c r="N4" s="16"/>
      <c r="O4" s="25">
        <v>46</v>
      </c>
      <c r="Q4" s="27">
        <v>52</v>
      </c>
      <c r="R4" s="16"/>
      <c r="S4" s="25">
        <v>88</v>
      </c>
      <c r="U4" s="27">
        <v>108</v>
      </c>
      <c r="V4" s="16"/>
      <c r="W4" s="25">
        <v>38</v>
      </c>
      <c r="Y4" s="27">
        <v>60</v>
      </c>
      <c r="Z4" s="43"/>
      <c r="AA4" s="7">
        <f>C4+E4+G4+I4+K4+M4+O4+Q4+S4+U4+W4+Y4</f>
        <v>616</v>
      </c>
    </row>
    <row r="5" spans="1:29" ht="12.75" customHeight="1" x14ac:dyDescent="0.25">
      <c r="A5" s="4" t="s">
        <v>15</v>
      </c>
      <c r="B5" s="16"/>
      <c r="C5" s="26">
        <f>SUM(C3:C4)</f>
        <v>109.5</v>
      </c>
      <c r="E5" s="10">
        <f>SUM(E3:E4)</f>
        <v>124</v>
      </c>
      <c r="F5" s="16"/>
      <c r="G5" s="26">
        <f>SUM(G3:G4)</f>
        <v>88.5</v>
      </c>
      <c r="I5" s="10">
        <f>SUM(I3:I4)</f>
        <v>161.5</v>
      </c>
      <c r="J5" s="16"/>
      <c r="K5" s="26">
        <f>SUM(K3:K4)</f>
        <v>123</v>
      </c>
      <c r="M5" s="10">
        <f>SUM(M3:M4)</f>
        <v>167</v>
      </c>
      <c r="N5" s="16"/>
      <c r="O5" s="26">
        <f>SUM(O3:O4)</f>
        <v>126</v>
      </c>
      <c r="Q5" s="10">
        <f>SUM(Q3:Q4)</f>
        <v>187.5</v>
      </c>
      <c r="R5" s="16"/>
      <c r="S5" s="26">
        <f>SUM(S3:S4)</f>
        <v>356.5</v>
      </c>
      <c r="U5" s="10">
        <f>SUM(U3:U4)</f>
        <v>400.5</v>
      </c>
      <c r="V5" s="16"/>
      <c r="W5" s="26">
        <f>SUM(W3:W4)</f>
        <v>176</v>
      </c>
      <c r="Y5" s="10">
        <f>SUM(Y3:Y4)</f>
        <v>195</v>
      </c>
      <c r="Z5" s="43"/>
      <c r="AA5" s="9">
        <f>SUM(AA3:AA4)</f>
        <v>2215</v>
      </c>
    </row>
    <row r="6" spans="1:29" ht="12.75" customHeight="1" x14ac:dyDescent="0.25">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13615.2</v>
      </c>
      <c r="D7" s="23"/>
      <c r="E7" s="93">
        <v>12897.4</v>
      </c>
      <c r="F7" s="16"/>
      <c r="G7" s="92">
        <v>6182.7</v>
      </c>
      <c r="H7" s="23"/>
      <c r="I7" s="93">
        <v>6376</v>
      </c>
      <c r="J7" s="16"/>
      <c r="K7" s="92">
        <v>4359.3999999999996</v>
      </c>
      <c r="L7" s="23"/>
      <c r="M7" s="93">
        <v>9254.7999999999993</v>
      </c>
      <c r="N7" s="16"/>
      <c r="O7" s="92">
        <v>11002.58</v>
      </c>
      <c r="P7" s="23"/>
      <c r="Q7" s="93">
        <v>11584.66</v>
      </c>
      <c r="R7" s="16"/>
      <c r="S7" s="92">
        <v>14352.39</v>
      </c>
      <c r="T7" s="23"/>
      <c r="U7" s="93">
        <v>17614.78</v>
      </c>
      <c r="V7" s="16"/>
      <c r="W7" s="92">
        <v>-577.88</v>
      </c>
      <c r="X7" s="23"/>
      <c r="Y7" s="93">
        <v>9802.09</v>
      </c>
      <c r="Z7" s="72"/>
      <c r="AA7" s="95">
        <f>C7+E7+G7+I7+K7+M7+O7+Q7+S7+U7+W7+Y7</f>
        <v>116464.12</v>
      </c>
      <c r="AC7" s="93"/>
    </row>
    <row r="8" spans="1:29" ht="12.75" customHeight="1" x14ac:dyDescent="0.25">
      <c r="A8" s="4"/>
      <c r="B8" s="16"/>
      <c r="C8" s="26"/>
      <c r="E8" s="10"/>
      <c r="F8" s="16"/>
      <c r="G8" s="26"/>
      <c r="I8" s="10"/>
      <c r="J8" s="16"/>
      <c r="K8" s="26"/>
      <c r="M8" s="10"/>
      <c r="N8" s="16"/>
      <c r="O8" s="26"/>
      <c r="Q8" s="10"/>
      <c r="R8" s="16"/>
      <c r="S8" s="26"/>
      <c r="U8" s="10"/>
      <c r="V8" s="16"/>
      <c r="W8" s="26"/>
      <c r="Y8" s="10"/>
      <c r="Z8" s="72"/>
      <c r="AA8" s="9"/>
      <c r="AC8" s="11"/>
    </row>
    <row r="9" spans="1:29" ht="12.75" customHeight="1" x14ac:dyDescent="0.25">
      <c r="A9" s="4" t="s">
        <v>24</v>
      </c>
      <c r="B9" s="16"/>
      <c r="C9" s="13"/>
      <c r="F9" s="16"/>
      <c r="G9" s="13"/>
      <c r="J9" s="16"/>
      <c r="K9" s="13"/>
      <c r="N9" s="16"/>
      <c r="O9" s="13"/>
      <c r="R9" s="16"/>
      <c r="S9" s="13"/>
      <c r="V9" s="16"/>
      <c r="W9" s="13"/>
      <c r="Z9" s="43"/>
      <c r="AA9" s="6"/>
    </row>
    <row r="10" spans="1:29" ht="12.75" customHeight="1" x14ac:dyDescent="0.25">
      <c r="A10" s="3" t="s">
        <v>26</v>
      </c>
      <c r="B10" s="16">
        <v>18</v>
      </c>
      <c r="C10" s="13">
        <v>1490.4</v>
      </c>
      <c r="D10" s="23">
        <v>18</v>
      </c>
      <c r="E10" s="1">
        <v>1409.1</v>
      </c>
      <c r="F10" s="16">
        <v>9</v>
      </c>
      <c r="G10" s="13">
        <v>665.4</v>
      </c>
      <c r="H10" s="23">
        <v>8</v>
      </c>
      <c r="I10" s="1">
        <v>662.4</v>
      </c>
      <c r="J10" s="16">
        <v>5</v>
      </c>
      <c r="K10" s="13">
        <v>414</v>
      </c>
      <c r="L10" s="23">
        <v>12</v>
      </c>
      <c r="M10" s="1">
        <v>993.6</v>
      </c>
      <c r="N10" s="16">
        <v>16</v>
      </c>
      <c r="O10" s="13">
        <v>675</v>
      </c>
      <c r="P10" s="23">
        <v>15</v>
      </c>
      <c r="Q10" s="1">
        <v>1114.0999999999999</v>
      </c>
      <c r="R10" s="16">
        <v>19</v>
      </c>
      <c r="S10" s="13">
        <v>1552.77</v>
      </c>
      <c r="T10" s="23">
        <v>27</v>
      </c>
      <c r="U10" s="1">
        <v>1830.28</v>
      </c>
      <c r="V10" s="16">
        <v>-1</v>
      </c>
      <c r="W10" s="13">
        <v>-41.48</v>
      </c>
      <c r="X10" s="23">
        <v>10</v>
      </c>
      <c r="Y10" s="1">
        <v>667.47</v>
      </c>
      <c r="Z10" s="43">
        <f t="shared" ref="Z10:AA13" si="0">B10+D10+F10+H10+J10+L10+N10+P10+R10+T10+V10+X10</f>
        <v>156</v>
      </c>
      <c r="AA10" s="6">
        <f t="shared" si="0"/>
        <v>11433.04</v>
      </c>
    </row>
    <row r="11" spans="1:29" ht="12.75" customHeight="1" x14ac:dyDescent="0.25">
      <c r="A11" s="3" t="s">
        <v>98</v>
      </c>
      <c r="B11" s="16"/>
      <c r="C11" s="13"/>
      <c r="F11" s="16"/>
      <c r="G11" s="13"/>
      <c r="J11" s="16"/>
      <c r="K11" s="13"/>
      <c r="N11" s="16"/>
      <c r="O11" s="13"/>
      <c r="R11" s="16">
        <v>1</v>
      </c>
      <c r="S11" s="13">
        <v>5.28</v>
      </c>
      <c r="T11" s="23">
        <v>1</v>
      </c>
      <c r="U11" s="1">
        <v>21.29</v>
      </c>
      <c r="V11" s="16">
        <v>1</v>
      </c>
      <c r="W11" s="13">
        <v>8.9700000000000006</v>
      </c>
      <c r="X11" s="23">
        <v>2</v>
      </c>
      <c r="Y11" s="1">
        <v>19.55</v>
      </c>
      <c r="Z11" s="43">
        <f t="shared" ref="Z11" si="1">B11+D11+F11+H11+J11+L11+N11+P11+R11+T11+V11+X11</f>
        <v>5</v>
      </c>
      <c r="AA11" s="6">
        <f t="shared" ref="AA11" si="2">C11+E11+G11+I11+K11+M11+O11+Q11+S11+U11+W11+Y11</f>
        <v>55.09</v>
      </c>
    </row>
    <row r="12" spans="1:29" ht="12.75" customHeight="1" x14ac:dyDescent="0.25">
      <c r="A12" s="360" t="s">
        <v>76</v>
      </c>
      <c r="B12" s="16"/>
      <c r="C12" s="13"/>
      <c r="F12" s="16"/>
      <c r="G12" s="13"/>
      <c r="J12" s="16"/>
      <c r="K12" s="13"/>
      <c r="N12" s="16"/>
      <c r="O12" s="13"/>
      <c r="R12" s="16"/>
      <c r="S12" s="13"/>
      <c r="V12" s="16"/>
      <c r="W12" s="13"/>
      <c r="X12" s="23">
        <v>1</v>
      </c>
      <c r="Y12" s="1">
        <v>10.48</v>
      </c>
      <c r="Z12" s="43">
        <f t="shared" si="0"/>
        <v>1</v>
      </c>
      <c r="AA12" s="6">
        <f t="shared" si="0"/>
        <v>10.48</v>
      </c>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25">
      <c r="A14" s="20" t="s">
        <v>20</v>
      </c>
      <c r="B14" s="16">
        <f t="shared" ref="B14:AA14" si="3">SUM(B10:B13)</f>
        <v>18</v>
      </c>
      <c r="C14" s="26">
        <f t="shared" si="3"/>
        <v>1490.4</v>
      </c>
      <c r="D14" s="23">
        <f t="shared" si="3"/>
        <v>18</v>
      </c>
      <c r="E14" s="529">
        <f t="shared" si="3"/>
        <v>1409.1</v>
      </c>
      <c r="F14" s="16">
        <f t="shared" si="3"/>
        <v>9</v>
      </c>
      <c r="G14" s="26">
        <f t="shared" si="3"/>
        <v>665.4</v>
      </c>
      <c r="H14" s="23">
        <f t="shared" si="3"/>
        <v>8</v>
      </c>
      <c r="I14" s="10">
        <f t="shared" si="3"/>
        <v>662.4</v>
      </c>
      <c r="J14" s="16">
        <f t="shared" si="3"/>
        <v>5</v>
      </c>
      <c r="K14" s="26">
        <f t="shared" si="3"/>
        <v>414</v>
      </c>
      <c r="L14" s="23">
        <f t="shared" si="3"/>
        <v>12</v>
      </c>
      <c r="M14" s="10">
        <f t="shared" si="3"/>
        <v>993.6</v>
      </c>
      <c r="N14" s="16">
        <f t="shared" si="3"/>
        <v>16</v>
      </c>
      <c r="O14" s="26">
        <f t="shared" si="3"/>
        <v>675</v>
      </c>
      <c r="P14" s="23">
        <f t="shared" si="3"/>
        <v>15</v>
      </c>
      <c r="Q14" s="10">
        <f t="shared" si="3"/>
        <v>1114.0999999999999</v>
      </c>
      <c r="R14" s="16">
        <f t="shared" si="3"/>
        <v>20</v>
      </c>
      <c r="S14" s="26">
        <f t="shared" si="3"/>
        <v>1558.05</v>
      </c>
      <c r="T14" s="23">
        <f t="shared" si="3"/>
        <v>28</v>
      </c>
      <c r="U14" s="10">
        <f t="shared" si="3"/>
        <v>1851.57</v>
      </c>
      <c r="V14" s="16">
        <f t="shared" si="3"/>
        <v>0</v>
      </c>
      <c r="W14" s="26">
        <f t="shared" si="3"/>
        <v>-32.51</v>
      </c>
      <c r="X14" s="23">
        <f t="shared" si="3"/>
        <v>13</v>
      </c>
      <c r="Y14" s="10">
        <f t="shared" si="3"/>
        <v>697.5</v>
      </c>
      <c r="Z14" s="73">
        <f t="shared" si="3"/>
        <v>162</v>
      </c>
      <c r="AA14" s="22">
        <f t="shared" si="3"/>
        <v>11498.61</v>
      </c>
    </row>
    <row r="15" spans="1:29" ht="12.75" customHeight="1" x14ac:dyDescent="0.25">
      <c r="B15" s="16"/>
      <c r="C15" s="13"/>
      <c r="F15" s="16"/>
      <c r="G15" s="13"/>
      <c r="J15" s="16"/>
      <c r="K15" s="13"/>
      <c r="N15" s="16"/>
      <c r="O15" s="13"/>
      <c r="R15" s="16"/>
      <c r="S15" s="13"/>
      <c r="V15" s="16"/>
      <c r="W15" s="13"/>
      <c r="Z15" s="43"/>
      <c r="AA15" s="6"/>
    </row>
    <row r="16" spans="1:29" ht="12.75" customHeight="1" x14ac:dyDescent="0.25">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H18" s="23">
        <v>1</v>
      </c>
      <c r="I18" s="1">
        <v>431.6</v>
      </c>
      <c r="J18" s="16"/>
      <c r="K18" s="13"/>
      <c r="M18" s="532"/>
      <c r="N18" s="16"/>
      <c r="O18" s="13"/>
      <c r="P18" s="23">
        <v>1</v>
      </c>
      <c r="Q18" s="1">
        <v>375</v>
      </c>
      <c r="R18" s="16">
        <v>1</v>
      </c>
      <c r="S18" s="13">
        <v>100</v>
      </c>
      <c r="T18" s="23">
        <v>1</v>
      </c>
      <c r="U18" s="1">
        <v>50</v>
      </c>
      <c r="V18" s="16"/>
      <c r="W18" s="13"/>
      <c r="Z18" s="43">
        <f t="shared" si="4"/>
        <v>4</v>
      </c>
      <c r="AA18" s="6">
        <f t="shared" si="4"/>
        <v>956.6</v>
      </c>
    </row>
    <row r="19" spans="1:27" ht="12.75" customHeight="1" x14ac:dyDescent="0.25">
      <c r="A19" s="3" t="s">
        <v>53</v>
      </c>
      <c r="B19" s="16"/>
      <c r="C19" s="16"/>
      <c r="E19" s="530"/>
      <c r="F19" s="16">
        <v>0</v>
      </c>
      <c r="G19" s="16">
        <v>1115</v>
      </c>
      <c r="H19" s="23">
        <v>-2</v>
      </c>
      <c r="I19" s="530">
        <v>1512.8</v>
      </c>
      <c r="J19" s="16"/>
      <c r="K19" s="13"/>
      <c r="L19" s="23">
        <v>-3</v>
      </c>
      <c r="M19" s="1">
        <v>1112.4000000000001</v>
      </c>
      <c r="N19" s="16">
        <v>1</v>
      </c>
      <c r="O19" s="13">
        <v>754.58</v>
      </c>
      <c r="P19" s="23">
        <v>0</v>
      </c>
      <c r="Q19" s="532">
        <v>928.28</v>
      </c>
      <c r="R19" s="16"/>
      <c r="S19" s="13"/>
      <c r="T19" s="23">
        <v>-6</v>
      </c>
      <c r="U19" s="1">
        <v>4549.32</v>
      </c>
      <c r="V19" s="16"/>
      <c r="W19" s="13"/>
      <c r="X19" s="23">
        <v>-1</v>
      </c>
      <c r="Y19" s="1">
        <v>758.22</v>
      </c>
      <c r="Z19" s="43">
        <f t="shared" si="4"/>
        <v>-11</v>
      </c>
      <c r="AA19" s="6">
        <f t="shared" si="4"/>
        <v>10730.6</v>
      </c>
    </row>
    <row r="20" spans="1:27" ht="12.75" customHeight="1" x14ac:dyDescent="0.25">
      <c r="A20" s="3" t="s">
        <v>23</v>
      </c>
      <c r="B20" s="16"/>
      <c r="C20" s="16"/>
      <c r="E20" s="530"/>
      <c r="F20" s="16"/>
      <c r="G20" s="16"/>
      <c r="I20" s="530"/>
      <c r="J20" s="16">
        <v>2</v>
      </c>
      <c r="K20" s="13">
        <v>536</v>
      </c>
      <c r="L20" s="23">
        <v>-3</v>
      </c>
      <c r="M20" s="532">
        <v>2269.1999999999998</v>
      </c>
      <c r="N20" s="16"/>
      <c r="O20" s="13"/>
      <c r="Q20" s="532"/>
      <c r="R20" s="16">
        <v>5</v>
      </c>
      <c r="S20" s="13">
        <v>1266.32</v>
      </c>
      <c r="T20" s="23">
        <v>3</v>
      </c>
      <c r="U20" s="1">
        <v>390.47</v>
      </c>
      <c r="V20" s="16"/>
      <c r="W20" s="13"/>
      <c r="X20" s="23">
        <v>2</v>
      </c>
      <c r="Y20" s="1">
        <v>412.28</v>
      </c>
      <c r="Z20" s="43">
        <f t="shared" si="4"/>
        <v>9</v>
      </c>
      <c r="AA20" s="6">
        <f t="shared" si="4"/>
        <v>4874.2699999999995</v>
      </c>
    </row>
    <row r="21" spans="1:27" ht="12.75" customHeight="1" x14ac:dyDescent="0.25">
      <c r="A21" s="3" t="s">
        <v>55</v>
      </c>
      <c r="B21" s="25"/>
      <c r="C21" s="14"/>
      <c r="D21" s="27"/>
      <c r="E21" s="2"/>
      <c r="F21" s="25"/>
      <c r="G21" s="14"/>
      <c r="H21" s="27"/>
      <c r="I21" s="2"/>
      <c r="J21" s="16"/>
      <c r="K21" s="13"/>
      <c r="N21" s="16"/>
      <c r="O21" s="13"/>
      <c r="R21" s="16"/>
      <c r="S21" s="13"/>
      <c r="V21" s="16"/>
      <c r="W21" s="13"/>
      <c r="Z21" s="43">
        <f t="shared" si="4"/>
        <v>0</v>
      </c>
      <c r="AA21" s="6">
        <f t="shared" si="4"/>
        <v>0</v>
      </c>
    </row>
    <row r="22" spans="1:27" ht="12.75" customHeight="1" x14ac:dyDescent="0.25">
      <c r="A22" s="4" t="s">
        <v>21</v>
      </c>
      <c r="B22" s="16">
        <f t="shared" ref="B22:AA22" si="5">SUM(B17:B21)</f>
        <v>0</v>
      </c>
      <c r="C22" s="26">
        <f t="shared" si="5"/>
        <v>0</v>
      </c>
      <c r="D22" s="23">
        <f t="shared" si="5"/>
        <v>0</v>
      </c>
      <c r="E22" s="10">
        <f t="shared" si="5"/>
        <v>0</v>
      </c>
      <c r="F22" s="16">
        <f t="shared" si="5"/>
        <v>0</v>
      </c>
      <c r="G22" s="26">
        <f t="shared" si="5"/>
        <v>1115</v>
      </c>
      <c r="H22" s="23">
        <f t="shared" si="5"/>
        <v>-1</v>
      </c>
      <c r="I22" s="10">
        <f t="shared" si="5"/>
        <v>1944.4</v>
      </c>
      <c r="J22" s="35">
        <f t="shared" si="5"/>
        <v>2</v>
      </c>
      <c r="K22" s="32">
        <f t="shared" si="5"/>
        <v>536</v>
      </c>
      <c r="L22" s="34">
        <f t="shared" si="5"/>
        <v>-6</v>
      </c>
      <c r="M22" s="33">
        <f t="shared" si="5"/>
        <v>3381.6</v>
      </c>
      <c r="N22" s="35">
        <f t="shared" si="5"/>
        <v>1</v>
      </c>
      <c r="O22" s="32">
        <f t="shared" si="5"/>
        <v>754.58</v>
      </c>
      <c r="P22" s="34">
        <f t="shared" si="5"/>
        <v>1</v>
      </c>
      <c r="Q22" s="33">
        <f t="shared" si="5"/>
        <v>1303.28</v>
      </c>
      <c r="R22" s="35">
        <f t="shared" si="5"/>
        <v>6</v>
      </c>
      <c r="S22" s="32">
        <f t="shared" si="5"/>
        <v>1366.32</v>
      </c>
      <c r="T22" s="34">
        <f t="shared" si="5"/>
        <v>-2</v>
      </c>
      <c r="U22" s="33">
        <f t="shared" si="5"/>
        <v>4989.79</v>
      </c>
      <c r="V22" s="35">
        <f t="shared" si="5"/>
        <v>0</v>
      </c>
      <c r="W22" s="32">
        <f t="shared" si="5"/>
        <v>0</v>
      </c>
      <c r="X22" s="34">
        <f t="shared" si="5"/>
        <v>1</v>
      </c>
      <c r="Y22" s="33">
        <f t="shared" si="5"/>
        <v>1170.5</v>
      </c>
      <c r="Z22" s="73">
        <f t="shared" si="5"/>
        <v>2</v>
      </c>
      <c r="AA22" s="22">
        <f t="shared" si="5"/>
        <v>16561.47</v>
      </c>
    </row>
    <row r="23" spans="1:27" ht="12.75" customHeight="1" x14ac:dyDescent="0.25">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5">
      <c r="A24" s="4" t="s">
        <v>27</v>
      </c>
      <c r="B24" s="16"/>
      <c r="C24" s="13"/>
      <c r="F24" s="16"/>
      <c r="G24" s="13"/>
      <c r="J24" s="16"/>
      <c r="K24" s="13"/>
      <c r="N24" s="16"/>
      <c r="O24" s="13"/>
      <c r="R24" s="16"/>
      <c r="S24" s="13"/>
      <c r="V24" s="16"/>
      <c r="W24" s="13"/>
      <c r="Z24" s="43"/>
      <c r="AA24" s="6"/>
    </row>
    <row r="25" spans="1:27" ht="12.75" customHeight="1" x14ac:dyDescent="0.25">
      <c r="A25" s="3" t="s">
        <v>50</v>
      </c>
      <c r="B25" s="16">
        <v>1</v>
      </c>
      <c r="C25" s="13">
        <v>66</v>
      </c>
      <c r="D25" s="23">
        <v>1</v>
      </c>
      <c r="E25" s="1">
        <v>30</v>
      </c>
      <c r="F25" s="16">
        <v>1</v>
      </c>
      <c r="G25" s="13">
        <v>12</v>
      </c>
      <c r="J25" s="16">
        <v>3</v>
      </c>
      <c r="K25" s="13">
        <v>34.049999999999997</v>
      </c>
      <c r="N25" s="16"/>
      <c r="O25" s="15"/>
      <c r="Q25" s="28"/>
      <c r="R25" s="16">
        <v>5</v>
      </c>
      <c r="S25" s="15">
        <v>123</v>
      </c>
      <c r="T25" s="23">
        <v>7</v>
      </c>
      <c r="U25" s="28">
        <v>155</v>
      </c>
      <c r="V25" s="16">
        <v>1</v>
      </c>
      <c r="W25" s="15">
        <v>21</v>
      </c>
      <c r="Y25" s="28"/>
      <c r="Z25" s="43">
        <f>B25+D25+F25+H25+J25+L25+N25+P25+R25+T25+V25+X25</f>
        <v>19</v>
      </c>
      <c r="AA25" s="12">
        <f>C25+E25+G25+I25+K25+M25+O25+Q25+S25+U25+W25+Y25</f>
        <v>441.05</v>
      </c>
    </row>
    <row r="26" spans="1:27" ht="12.75" customHeight="1" x14ac:dyDescent="0.25">
      <c r="A26" s="3" t="s">
        <v>51</v>
      </c>
      <c r="B26" s="16"/>
      <c r="C26" s="13"/>
      <c r="F26" s="16"/>
      <c r="G26" s="13"/>
      <c r="H26" s="23">
        <v>1</v>
      </c>
      <c r="I26" s="1">
        <v>26</v>
      </c>
      <c r="J26" s="16"/>
      <c r="K26" s="13"/>
      <c r="N26" s="16"/>
      <c r="O26" s="15"/>
      <c r="Q26" s="28"/>
      <c r="R26" s="16"/>
      <c r="S26" s="15"/>
      <c r="T26" s="23">
        <v>1</v>
      </c>
      <c r="U26" s="28">
        <v>100.18</v>
      </c>
      <c r="V26" s="16"/>
      <c r="W26" s="15"/>
      <c r="Y26" s="28"/>
      <c r="Z26" s="43">
        <f>B26+D26+F26+H26+J26+L26+N26+P26+R26+T26+V26+X26</f>
        <v>2</v>
      </c>
      <c r="AA26" s="12">
        <f>C26+E26+G26+I26+K26+M26+O26+Q26+S26+U26+W26+Y26</f>
        <v>126.18</v>
      </c>
    </row>
    <row r="27" spans="1:27" s="45" customFormat="1" ht="12.75" customHeight="1" x14ac:dyDescent="0.25">
      <c r="A27" s="39" t="s">
        <v>68</v>
      </c>
      <c r="B27" s="42">
        <f t="shared" ref="B27:Y27" si="6">B25+B26</f>
        <v>1</v>
      </c>
      <c r="C27" s="59">
        <f t="shared" si="6"/>
        <v>66</v>
      </c>
      <c r="D27" s="60">
        <f t="shared" si="6"/>
        <v>1</v>
      </c>
      <c r="E27" s="61">
        <f t="shared" si="6"/>
        <v>30</v>
      </c>
      <c r="F27" s="42">
        <f t="shared" si="6"/>
        <v>1</v>
      </c>
      <c r="G27" s="59">
        <f t="shared" si="6"/>
        <v>12</v>
      </c>
      <c r="H27" s="60">
        <f t="shared" si="6"/>
        <v>1</v>
      </c>
      <c r="I27" s="61">
        <f t="shared" si="6"/>
        <v>26</v>
      </c>
      <c r="J27" s="42">
        <f t="shared" si="6"/>
        <v>3</v>
      </c>
      <c r="K27" s="59">
        <f t="shared" si="6"/>
        <v>34.049999999999997</v>
      </c>
      <c r="L27" s="60">
        <f t="shared" si="6"/>
        <v>0</v>
      </c>
      <c r="M27" s="61">
        <f t="shared" si="6"/>
        <v>0</v>
      </c>
      <c r="N27" s="42">
        <f t="shared" si="6"/>
        <v>0</v>
      </c>
      <c r="O27" s="59">
        <f t="shared" si="6"/>
        <v>0</v>
      </c>
      <c r="P27" s="60">
        <f t="shared" si="6"/>
        <v>0</v>
      </c>
      <c r="Q27" s="61">
        <f t="shared" si="6"/>
        <v>0</v>
      </c>
      <c r="R27" s="42">
        <f t="shared" si="6"/>
        <v>5</v>
      </c>
      <c r="S27" s="59">
        <f t="shared" si="6"/>
        <v>123</v>
      </c>
      <c r="T27" s="60">
        <f t="shared" si="6"/>
        <v>8</v>
      </c>
      <c r="U27" s="61">
        <f t="shared" si="6"/>
        <v>255.18</v>
      </c>
      <c r="V27" s="42">
        <f t="shared" si="6"/>
        <v>1</v>
      </c>
      <c r="W27" s="59">
        <f t="shared" si="6"/>
        <v>21</v>
      </c>
      <c r="X27" s="60">
        <f t="shared" si="6"/>
        <v>0</v>
      </c>
      <c r="Y27" s="61">
        <f t="shared" si="6"/>
        <v>0</v>
      </c>
      <c r="Z27" s="66">
        <f t="shared" ref="Z27:AA27" si="7">SUM(Z25:Z26)</f>
        <v>21</v>
      </c>
      <c r="AA27" s="94">
        <f t="shared" si="7"/>
        <v>567.23</v>
      </c>
    </row>
    <row r="28" spans="1:27" s="45" customFormat="1" ht="12.75" customHeight="1" x14ac:dyDescent="0.25">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5">
      <c r="A29" s="21" t="s">
        <v>19</v>
      </c>
      <c r="B29" s="16"/>
      <c r="C29" s="26">
        <f>SUM(C14+C22+C27)</f>
        <v>1556.4</v>
      </c>
      <c r="E29" s="10">
        <f>SUM(E14+E22+E27)</f>
        <v>1439.1</v>
      </c>
      <c r="F29" s="16"/>
      <c r="G29" s="26">
        <f>SUM(G14+G22+G27)</f>
        <v>1792.4</v>
      </c>
      <c r="I29" s="10">
        <f>SUM(I14+I22+I27)</f>
        <v>2632.8</v>
      </c>
      <c r="J29" s="16"/>
      <c r="K29" s="26">
        <f>SUM(K14+K22+K27)</f>
        <v>984.05</v>
      </c>
      <c r="M29" s="10">
        <f>SUM(M14+M22+M27)</f>
        <v>4375.2</v>
      </c>
      <c r="N29" s="16"/>
      <c r="O29" s="26">
        <f>SUM(O14+O22+O27)</f>
        <v>1429.58</v>
      </c>
      <c r="Q29" s="10">
        <f>SUM(Q14+Q22+Q27)</f>
        <v>2417.38</v>
      </c>
      <c r="R29" s="16"/>
      <c r="S29" s="26">
        <f>SUM(S14+S22+S27)</f>
        <v>3047.37</v>
      </c>
      <c r="U29" s="10">
        <f>SUM(U14+U22+U27)</f>
        <v>7096.54</v>
      </c>
      <c r="V29" s="16"/>
      <c r="W29" s="26">
        <f>SUM(W14+W22+W27)</f>
        <v>-11.509999999999998</v>
      </c>
      <c r="Y29" s="10">
        <f>SUM(Y14+Y22+Y27)</f>
        <v>1868</v>
      </c>
      <c r="Z29" s="43"/>
      <c r="AA29" s="8">
        <f>SUM(AA14+AA22+AA27)</f>
        <v>28627.31</v>
      </c>
    </row>
    <row r="30" spans="1:27" ht="12.75" customHeight="1" x14ac:dyDescent="0.25">
      <c r="B30" s="16"/>
      <c r="C30" s="13"/>
      <c r="F30" s="16"/>
      <c r="G30" s="13"/>
      <c r="J30" s="16"/>
      <c r="K30" s="13"/>
      <c r="N30" s="16"/>
      <c r="O30" s="13"/>
      <c r="R30" s="16"/>
      <c r="S30" s="13"/>
      <c r="V30" s="16"/>
      <c r="W30" s="13"/>
      <c r="Z30" s="43"/>
      <c r="AA30" s="6"/>
    </row>
    <row r="31" spans="1:27" ht="12.75" customHeight="1" x14ac:dyDescent="0.25">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c r="E32" s="48"/>
      <c r="F32" s="53"/>
      <c r="G32" s="53"/>
      <c r="H32" s="48"/>
      <c r="I32" s="48"/>
      <c r="J32" s="53"/>
      <c r="K32" s="53"/>
      <c r="L32" s="48"/>
      <c r="M32" s="48"/>
      <c r="N32" s="53"/>
      <c r="O32" s="53"/>
      <c r="P32" s="48">
        <v>1</v>
      </c>
      <c r="Q32" s="48">
        <v>162.41999999999999</v>
      </c>
      <c r="R32" s="53"/>
      <c r="S32" s="53"/>
      <c r="T32" s="48"/>
      <c r="U32" s="48"/>
      <c r="V32" s="53"/>
      <c r="W32" s="53"/>
      <c r="X32" s="48"/>
      <c r="Y32" s="48"/>
      <c r="Z32" s="38">
        <f t="shared" ref="Z32:AA34" si="8">SUM(B32+D32+F32+H32+J32+L32+N32+P32+R32+T32+V32+X32)</f>
        <v>1</v>
      </c>
      <c r="AA32" s="56">
        <f t="shared" si="8"/>
        <v>162.41999999999999</v>
      </c>
    </row>
    <row r="33" spans="1:31" s="57" customFormat="1" x14ac:dyDescent="0.25">
      <c r="A33" s="52" t="s">
        <v>62</v>
      </c>
      <c r="B33" s="53"/>
      <c r="C33" s="53"/>
      <c r="D33" s="48"/>
      <c r="E33" s="48"/>
      <c r="F33" s="53"/>
      <c r="G33" s="53"/>
      <c r="H33" s="48"/>
      <c r="I33" s="48"/>
      <c r="J33" s="53"/>
      <c r="K33" s="53"/>
      <c r="L33" s="48"/>
      <c r="M33" s="48"/>
      <c r="N33" s="53">
        <v>12</v>
      </c>
      <c r="O33" s="53">
        <v>3000.46</v>
      </c>
      <c r="P33" s="48">
        <v>0</v>
      </c>
      <c r="Q33" s="48">
        <v>63.91</v>
      </c>
      <c r="R33" s="53"/>
      <c r="S33" s="53"/>
      <c r="T33" s="48">
        <v>2</v>
      </c>
      <c r="U33" s="48">
        <v>330.63</v>
      </c>
      <c r="V33" s="53">
        <v>-3</v>
      </c>
      <c r="W33" s="53">
        <v>63.9</v>
      </c>
      <c r="X33" s="48"/>
      <c r="Y33" s="48"/>
      <c r="Z33" s="38">
        <f t="shared" si="8"/>
        <v>11</v>
      </c>
      <c r="AA33" s="56">
        <f t="shared" si="8"/>
        <v>3458.9</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25">
      <c r="A35" s="4" t="s">
        <v>59</v>
      </c>
      <c r="B35" s="70">
        <f t="shared" ref="B35:AA35" si="9">SUM(B32:B34)</f>
        <v>0</v>
      </c>
      <c r="C35" s="49">
        <f t="shared" si="9"/>
        <v>0</v>
      </c>
      <c r="D35" s="71">
        <f t="shared" si="9"/>
        <v>0</v>
      </c>
      <c r="E35" s="50">
        <f t="shared" si="9"/>
        <v>0</v>
      </c>
      <c r="F35" s="70">
        <f t="shared" si="9"/>
        <v>0</v>
      </c>
      <c r="G35" s="49">
        <f t="shared" si="9"/>
        <v>0</v>
      </c>
      <c r="H35" s="71">
        <f t="shared" si="9"/>
        <v>0</v>
      </c>
      <c r="I35" s="50">
        <f t="shared" si="9"/>
        <v>0</v>
      </c>
      <c r="J35" s="70">
        <f t="shared" si="9"/>
        <v>0</v>
      </c>
      <c r="K35" s="49">
        <f t="shared" si="9"/>
        <v>0</v>
      </c>
      <c r="L35" s="71">
        <f t="shared" si="9"/>
        <v>0</v>
      </c>
      <c r="M35" s="50">
        <f t="shared" si="9"/>
        <v>0</v>
      </c>
      <c r="N35" s="70">
        <f t="shared" si="9"/>
        <v>12</v>
      </c>
      <c r="O35" s="49">
        <f t="shared" si="9"/>
        <v>3000.46</v>
      </c>
      <c r="P35" s="71">
        <f t="shared" si="9"/>
        <v>1</v>
      </c>
      <c r="Q35" s="50">
        <f t="shared" si="9"/>
        <v>226.32999999999998</v>
      </c>
      <c r="R35" s="70">
        <f t="shared" si="9"/>
        <v>0</v>
      </c>
      <c r="S35" s="49">
        <f t="shared" si="9"/>
        <v>0</v>
      </c>
      <c r="T35" s="71">
        <f t="shared" si="9"/>
        <v>2</v>
      </c>
      <c r="U35" s="50">
        <f t="shared" si="9"/>
        <v>330.63</v>
      </c>
      <c r="V35" s="70">
        <f t="shared" si="9"/>
        <v>-3</v>
      </c>
      <c r="W35" s="49">
        <f t="shared" si="9"/>
        <v>63.9</v>
      </c>
      <c r="X35" s="71">
        <f t="shared" si="9"/>
        <v>0</v>
      </c>
      <c r="Y35" s="50">
        <f t="shared" si="9"/>
        <v>0</v>
      </c>
      <c r="Z35" s="74">
        <f t="shared" si="9"/>
        <v>12</v>
      </c>
      <c r="AA35" s="51">
        <f t="shared" si="9"/>
        <v>3621.32</v>
      </c>
    </row>
    <row r="36" spans="1:31" s="4" customFormat="1" ht="12.75" customHeight="1" x14ac:dyDescent="0.25">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5">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5">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4" x14ac:dyDescent="0.25">
      <c r="A39" s="76" t="s">
        <v>64</v>
      </c>
      <c r="B39" s="77"/>
      <c r="C39" s="78">
        <f>C29-C5-C35</f>
        <v>1446.9</v>
      </c>
      <c r="D39" s="77"/>
      <c r="E39" s="78">
        <f>E29-E5-E35</f>
        <v>1315.1</v>
      </c>
      <c r="F39" s="78"/>
      <c r="G39" s="78">
        <f>G29-G5-G35</f>
        <v>1703.9</v>
      </c>
      <c r="H39" s="77"/>
      <c r="I39" s="78">
        <f>I29-I5-I35</f>
        <v>2471.3000000000002</v>
      </c>
      <c r="J39" s="77"/>
      <c r="K39" s="78">
        <f>K29-K5-K35</f>
        <v>861.05</v>
      </c>
      <c r="L39" s="77"/>
      <c r="M39" s="78">
        <f>M29-M5-M35</f>
        <v>4208.2</v>
      </c>
      <c r="N39" s="78"/>
      <c r="O39" s="78">
        <f>O29-O5-O35</f>
        <v>-1696.88</v>
      </c>
      <c r="P39" s="77"/>
      <c r="Q39" s="78">
        <f>Q29-Q5-Q35</f>
        <v>2003.5500000000002</v>
      </c>
      <c r="R39" s="77"/>
      <c r="S39" s="78">
        <f>S29-S5-S35</f>
        <v>2690.87</v>
      </c>
      <c r="T39" s="77"/>
      <c r="U39" s="78">
        <f>U29-U5-U35</f>
        <v>6365.41</v>
      </c>
      <c r="V39" s="77"/>
      <c r="W39" s="78">
        <f>W29-W5-W35</f>
        <v>-251.41</v>
      </c>
      <c r="X39" s="77"/>
      <c r="Y39" s="78">
        <f>Y29-Y5-Y35</f>
        <v>1673</v>
      </c>
      <c r="Z39" s="77"/>
      <c r="AA39" s="78">
        <f>AA29-AA5-AA35</f>
        <v>22790.99</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AE40"/>
  <sheetViews>
    <sheetView workbookViewId="0">
      <pane xSplit="1" topLeftCell="T1" activePane="topRight" state="frozen"/>
      <selection pane="topRight"/>
    </sheetView>
  </sheetViews>
  <sheetFormatPr defaultRowHeight="13.2" x14ac:dyDescent="0.25"/>
  <cols>
    <col min="1" max="1" width="50.6640625" customWidth="1"/>
    <col min="2" max="2" width="9.6640625" style="23" customWidth="1"/>
    <col min="3" max="3" width="14.5546875" style="1" customWidth="1"/>
    <col min="4" max="4" width="9.6640625" style="23" customWidth="1"/>
    <col min="5" max="5" width="14.5546875" style="1" customWidth="1"/>
    <col min="6" max="6" width="9.6640625" style="23" customWidth="1"/>
    <col min="7" max="7" width="14.5546875" style="1" customWidth="1"/>
    <col min="8" max="8" width="9.6640625" style="23" customWidth="1"/>
    <col min="9" max="9" width="14.5546875" style="1" customWidth="1"/>
    <col min="10" max="10" width="9.6640625" style="23" customWidth="1"/>
    <col min="11" max="11" width="14.5546875" style="1" customWidth="1"/>
    <col min="12" max="12" width="9.6640625" style="23" customWidth="1"/>
    <col min="13" max="13" width="14.5546875" style="1" customWidth="1"/>
    <col min="14" max="14" width="9.6640625" style="23" customWidth="1"/>
    <col min="15" max="15" width="14.5546875" style="1" customWidth="1"/>
    <col min="16" max="16" width="9.6640625" style="23" customWidth="1"/>
    <col min="17" max="17" width="14.5546875" style="1" customWidth="1"/>
    <col min="18" max="18" width="9.6640625" style="23" customWidth="1"/>
    <col min="19" max="19" width="14.5546875" style="1" customWidth="1"/>
    <col min="20" max="20" width="9.6640625" style="23" customWidth="1"/>
    <col min="21" max="21" width="14.5546875" style="1" customWidth="1"/>
    <col min="22" max="22" width="9.6640625" style="23" customWidth="1"/>
    <col min="23" max="23" width="14.5546875" style="1" customWidth="1"/>
    <col min="24" max="24" width="9.6640625" style="23" customWidth="1"/>
    <col min="25" max="25" width="14.5546875" style="1" customWidth="1"/>
    <col min="26" max="26" width="9.6640625" style="23" customWidth="1"/>
    <col min="27" max="27" width="14.5546875" style="1" customWidth="1"/>
    <col min="28" max="194" width="8.88671875" customWidth="1"/>
  </cols>
  <sheetData>
    <row r="1" spans="1:29" ht="16.5" customHeight="1" x14ac:dyDescent="0.25">
      <c r="A1" s="4" t="s">
        <v>84</v>
      </c>
      <c r="B1" s="641" t="s">
        <v>0</v>
      </c>
      <c r="C1" s="641"/>
      <c r="D1" s="642" t="s">
        <v>1</v>
      </c>
      <c r="E1" s="642"/>
      <c r="F1" s="641" t="s">
        <v>2</v>
      </c>
      <c r="G1" s="641"/>
      <c r="H1" s="642" t="s">
        <v>3</v>
      </c>
      <c r="I1" s="642"/>
      <c r="J1" s="641" t="s">
        <v>4</v>
      </c>
      <c r="K1" s="641"/>
      <c r="L1" s="642" t="s">
        <v>5</v>
      </c>
      <c r="M1" s="642"/>
      <c r="N1" s="641" t="s">
        <v>6</v>
      </c>
      <c r="O1" s="641"/>
      <c r="P1" s="642" t="s">
        <v>7</v>
      </c>
      <c r="Q1" s="642"/>
      <c r="R1" s="641" t="s">
        <v>8</v>
      </c>
      <c r="S1" s="641"/>
      <c r="T1" s="642" t="s">
        <v>9</v>
      </c>
      <c r="U1" s="642"/>
      <c r="V1" s="641" t="s">
        <v>10</v>
      </c>
      <c r="W1" s="641"/>
      <c r="X1" s="642" t="s">
        <v>11</v>
      </c>
      <c r="Y1" s="642"/>
      <c r="Z1" s="643" t="s">
        <v>12</v>
      </c>
      <c r="AA1" s="643"/>
    </row>
    <row r="2" spans="1:29" ht="12.75" customHeight="1" x14ac:dyDescent="0.25">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89</v>
      </c>
      <c r="C3" s="13">
        <v>541</v>
      </c>
      <c r="D3" s="23">
        <v>53</v>
      </c>
      <c r="E3" s="1">
        <v>341.5</v>
      </c>
      <c r="F3" s="16">
        <v>28</v>
      </c>
      <c r="G3" s="13">
        <v>211.5</v>
      </c>
      <c r="H3" s="23">
        <v>33</v>
      </c>
      <c r="I3" s="1">
        <v>97.5</v>
      </c>
      <c r="J3" s="16">
        <v>20</v>
      </c>
      <c r="K3" s="13">
        <v>104</v>
      </c>
      <c r="L3" s="23">
        <v>25</v>
      </c>
      <c r="M3" s="1">
        <v>152.52000000000001</v>
      </c>
      <c r="N3" s="16">
        <v>65</v>
      </c>
      <c r="O3" s="13">
        <v>536</v>
      </c>
      <c r="P3" s="23">
        <v>17</v>
      </c>
      <c r="Q3" s="1">
        <v>72.5</v>
      </c>
      <c r="R3" s="16">
        <v>30</v>
      </c>
      <c r="S3" s="13">
        <v>150.5</v>
      </c>
      <c r="T3" s="23">
        <v>42</v>
      </c>
      <c r="U3" s="1">
        <v>210.5</v>
      </c>
      <c r="V3" s="16">
        <v>84</v>
      </c>
      <c r="W3" s="13">
        <v>529</v>
      </c>
      <c r="X3" s="23">
        <v>74</v>
      </c>
      <c r="Y3" s="1">
        <v>556</v>
      </c>
      <c r="Z3" s="43">
        <f>B3+D3+F3+H3+J3+L3+N3+P3+R3+T3+V3+X3</f>
        <v>560</v>
      </c>
      <c r="AA3" s="6">
        <f>C3+E3+G3+I3+K3+M3+O3+Q3+S3+U3+W3+Y3</f>
        <v>3502.52</v>
      </c>
    </row>
    <row r="4" spans="1:29" ht="12.75" customHeight="1" x14ac:dyDescent="0.25">
      <c r="A4" s="3" t="s">
        <v>38</v>
      </c>
      <c r="B4" s="16"/>
      <c r="C4" s="25">
        <v>170</v>
      </c>
      <c r="E4" s="27">
        <v>98</v>
      </c>
      <c r="F4" s="16"/>
      <c r="G4" s="25">
        <v>54</v>
      </c>
      <c r="I4" s="27">
        <v>66</v>
      </c>
      <c r="J4" s="16"/>
      <c r="K4" s="25">
        <v>26</v>
      </c>
      <c r="M4" s="27">
        <v>50</v>
      </c>
      <c r="N4" s="16"/>
      <c r="O4" s="25">
        <v>130</v>
      </c>
      <c r="Q4" s="27">
        <v>34</v>
      </c>
      <c r="R4" s="16"/>
      <c r="S4" s="25">
        <v>60</v>
      </c>
      <c r="U4" s="27">
        <v>84</v>
      </c>
      <c r="V4" s="16"/>
      <c r="W4" s="25">
        <v>164</v>
      </c>
      <c r="Y4" s="27">
        <v>144</v>
      </c>
      <c r="Z4" s="43"/>
      <c r="AA4" s="7">
        <f>C4+E4+G4+I4+K4+M4+O4+Q4+S4+U4+W4+Y4</f>
        <v>1080</v>
      </c>
    </row>
    <row r="5" spans="1:29" ht="12.75" customHeight="1" x14ac:dyDescent="0.25">
      <c r="A5" s="4" t="s">
        <v>15</v>
      </c>
      <c r="B5" s="16"/>
      <c r="C5" s="26">
        <f>SUM(C3:C4)</f>
        <v>711</v>
      </c>
      <c r="E5" s="10">
        <f>SUM(E3:E4)</f>
        <v>439.5</v>
      </c>
      <c r="F5" s="16"/>
      <c r="G5" s="26">
        <f>SUM(G3:G4)</f>
        <v>265.5</v>
      </c>
      <c r="I5" s="10">
        <f>SUM(I3:I4)</f>
        <v>163.5</v>
      </c>
      <c r="J5" s="16"/>
      <c r="K5" s="26">
        <f>SUM(K3:K4)</f>
        <v>130</v>
      </c>
      <c r="M5" s="10">
        <f>SUM(M3:M4)</f>
        <v>202.52</v>
      </c>
      <c r="N5" s="16"/>
      <c r="O5" s="26">
        <f>SUM(O3:O4)</f>
        <v>666</v>
      </c>
      <c r="Q5" s="10">
        <f>SUM(Q3:Q4)</f>
        <v>106.5</v>
      </c>
      <c r="R5" s="16"/>
      <c r="S5" s="26">
        <f>SUM(S3:S4)</f>
        <v>210.5</v>
      </c>
      <c r="U5" s="10">
        <f>SUM(U3:U4)</f>
        <v>294.5</v>
      </c>
      <c r="V5" s="16"/>
      <c r="W5" s="26">
        <f>SUM(W3:W4)</f>
        <v>693</v>
      </c>
      <c r="Y5" s="10">
        <f>SUM(Y3:Y4)</f>
        <v>700</v>
      </c>
      <c r="Z5" s="43"/>
      <c r="AA5" s="9">
        <f>SUM(AA3:AA4)</f>
        <v>4582.5200000000004</v>
      </c>
    </row>
    <row r="6" spans="1:29" ht="12.75" customHeight="1" x14ac:dyDescent="0.25">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15343.86</v>
      </c>
      <c r="D7" s="23"/>
      <c r="E7" s="93">
        <v>6953.36</v>
      </c>
      <c r="F7" s="16"/>
      <c r="G7" s="92">
        <v>9727.5499999999993</v>
      </c>
      <c r="H7" s="23"/>
      <c r="I7" s="93">
        <v>6542.31</v>
      </c>
      <c r="J7" s="16"/>
      <c r="K7" s="92">
        <v>4609.1000000000004</v>
      </c>
      <c r="L7" s="23"/>
      <c r="M7" s="93">
        <v>5517.37</v>
      </c>
      <c r="N7" s="16"/>
      <c r="O7" s="92">
        <v>13520.49</v>
      </c>
      <c r="P7" s="23"/>
      <c r="Q7" s="93">
        <v>3961.3</v>
      </c>
      <c r="R7" s="16"/>
      <c r="S7" s="92">
        <v>10029.4</v>
      </c>
      <c r="T7" s="23"/>
      <c r="U7" s="93">
        <v>15565.83</v>
      </c>
      <c r="V7" s="16"/>
      <c r="W7" s="92">
        <v>26142.31</v>
      </c>
      <c r="X7" s="23"/>
      <c r="Y7" s="93">
        <v>12982.2</v>
      </c>
      <c r="Z7" s="72"/>
      <c r="AA7" s="95">
        <f>C7+E7+G7+I7+K7+M7+O7+Q7+S7+U7+W7+Y7</f>
        <v>130895.07999999999</v>
      </c>
      <c r="AC7" s="93"/>
    </row>
    <row r="8" spans="1:29" ht="12.75" customHeight="1" x14ac:dyDescent="0.25">
      <c r="A8" s="4"/>
      <c r="B8" s="16"/>
      <c r="C8" s="26"/>
      <c r="E8" s="10"/>
      <c r="F8" s="16"/>
      <c r="G8" s="26"/>
      <c r="I8" s="10"/>
      <c r="J8" s="16"/>
      <c r="K8" s="26"/>
      <c r="M8" s="10"/>
      <c r="N8" s="16"/>
      <c r="O8" s="26"/>
      <c r="Q8" s="10"/>
      <c r="R8" s="16"/>
      <c r="S8" s="26"/>
      <c r="U8" s="10"/>
      <c r="V8" s="16"/>
      <c r="W8" s="26"/>
      <c r="Y8" s="10"/>
      <c r="Z8" s="72"/>
      <c r="AA8" s="9"/>
      <c r="AC8" s="11"/>
    </row>
    <row r="9" spans="1:29" ht="12.75" customHeight="1" x14ac:dyDescent="0.25">
      <c r="A9" s="4" t="s">
        <v>24</v>
      </c>
      <c r="B9" s="16"/>
      <c r="C9" s="13"/>
      <c r="F9" s="16"/>
      <c r="G9" s="13"/>
      <c r="J9" s="16"/>
      <c r="K9" s="13"/>
      <c r="N9" s="16"/>
      <c r="O9" s="13"/>
      <c r="R9" s="16"/>
      <c r="S9" s="13"/>
      <c r="V9" s="16"/>
      <c r="W9" s="13"/>
      <c r="Z9" s="43"/>
      <c r="AA9" s="6"/>
    </row>
    <row r="10" spans="1:29" ht="12.75" customHeight="1" x14ac:dyDescent="0.25">
      <c r="A10" s="3" t="s">
        <v>26</v>
      </c>
      <c r="B10" s="16">
        <v>51</v>
      </c>
      <c r="C10" s="13">
        <v>1334.4</v>
      </c>
      <c r="D10" s="530">
        <v>17</v>
      </c>
      <c r="E10" s="532">
        <v>435.3</v>
      </c>
      <c r="F10" s="16">
        <v>16</v>
      </c>
      <c r="G10" s="13">
        <v>633.35</v>
      </c>
      <c r="H10" s="23">
        <v>16</v>
      </c>
      <c r="I10" s="1">
        <v>615.5</v>
      </c>
      <c r="J10" s="16">
        <v>9</v>
      </c>
      <c r="K10" s="13">
        <v>429.2</v>
      </c>
      <c r="L10" s="23">
        <v>16</v>
      </c>
      <c r="M10" s="1">
        <v>311.95</v>
      </c>
      <c r="N10" s="16">
        <v>39</v>
      </c>
      <c r="O10" s="13">
        <v>1127.55</v>
      </c>
      <c r="P10" s="23">
        <v>8</v>
      </c>
      <c r="Q10" s="1">
        <v>353.88</v>
      </c>
      <c r="R10" s="16">
        <v>15</v>
      </c>
      <c r="S10" s="13">
        <v>567.16</v>
      </c>
      <c r="T10" s="23">
        <v>34</v>
      </c>
      <c r="U10" s="1">
        <v>1364.85</v>
      </c>
      <c r="V10" s="16">
        <v>45</v>
      </c>
      <c r="W10" s="13">
        <v>1972.57</v>
      </c>
      <c r="X10" s="23">
        <v>25</v>
      </c>
      <c r="Y10" s="1">
        <v>948.96</v>
      </c>
      <c r="Z10" s="43">
        <f t="shared" ref="Z10:AA13" si="0">B10+D10+F10+H10+J10+L10+N10+P10+R10+T10+V10+X10</f>
        <v>291</v>
      </c>
      <c r="AA10" s="6">
        <f t="shared" si="0"/>
        <v>10094.669999999998</v>
      </c>
    </row>
    <row r="11" spans="1:29" ht="12.75" customHeight="1" x14ac:dyDescent="0.25">
      <c r="A11" s="3" t="s">
        <v>98</v>
      </c>
      <c r="B11" s="16"/>
      <c r="C11" s="13"/>
      <c r="D11" s="530"/>
      <c r="E11" s="532"/>
      <c r="F11" s="16"/>
      <c r="G11" s="13"/>
      <c r="J11" s="16"/>
      <c r="K11" s="13"/>
      <c r="N11" s="16"/>
      <c r="O11" s="13"/>
      <c r="R11" s="16">
        <v>3</v>
      </c>
      <c r="S11" s="13">
        <v>147.56</v>
      </c>
      <c r="T11" s="23">
        <v>1</v>
      </c>
      <c r="U11" s="1">
        <v>129.80000000000001</v>
      </c>
      <c r="V11" s="16">
        <v>13</v>
      </c>
      <c r="W11" s="13">
        <v>530.03</v>
      </c>
      <c r="X11" s="23">
        <v>-2</v>
      </c>
      <c r="Y11" s="1">
        <v>-86.8</v>
      </c>
      <c r="Z11" s="43">
        <f t="shared" ref="Z11" si="1">B11+D11+F11+H11+J11+L11+N11+P11+R11+T11+V11+X11</f>
        <v>15</v>
      </c>
      <c r="AA11" s="6">
        <f t="shared" ref="AA11" si="2">C11+E11+G11+I11+K11+M11+O11+Q11+S11+U11+W11+Y11</f>
        <v>720.59</v>
      </c>
    </row>
    <row r="12" spans="1:29" ht="12.75" customHeight="1" x14ac:dyDescent="0.25">
      <c r="A12" s="360" t="s">
        <v>76</v>
      </c>
      <c r="B12" s="16"/>
      <c r="C12" s="13"/>
      <c r="D12" s="530"/>
      <c r="E12" s="532"/>
      <c r="F12" s="16"/>
      <c r="G12" s="13"/>
      <c r="J12" s="16"/>
      <c r="K12" s="13"/>
      <c r="L12" s="23">
        <v>1</v>
      </c>
      <c r="M12" s="1">
        <v>8.8800000000000008</v>
      </c>
      <c r="N12" s="16"/>
      <c r="O12" s="13"/>
      <c r="R12" s="16"/>
      <c r="S12" s="13"/>
      <c r="V12" s="16">
        <v>-1</v>
      </c>
      <c r="W12" s="13">
        <v>-48.4</v>
      </c>
      <c r="X12" s="23">
        <v>3</v>
      </c>
      <c r="Y12" s="1">
        <v>43.98</v>
      </c>
      <c r="Z12" s="43">
        <f t="shared" si="0"/>
        <v>3</v>
      </c>
      <c r="AA12" s="6">
        <f t="shared" si="0"/>
        <v>4.4600000000000009</v>
      </c>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25">
      <c r="A14" s="20" t="s">
        <v>20</v>
      </c>
      <c r="B14" s="16">
        <f t="shared" ref="B14:AA14" si="3">SUM(B10:B13)</f>
        <v>51</v>
      </c>
      <c r="C14" s="26">
        <f t="shared" si="3"/>
        <v>1334.4</v>
      </c>
      <c r="D14" s="23">
        <f t="shared" si="3"/>
        <v>17</v>
      </c>
      <c r="E14" s="529">
        <f t="shared" si="3"/>
        <v>435.3</v>
      </c>
      <c r="F14" s="16">
        <f t="shared" si="3"/>
        <v>16</v>
      </c>
      <c r="G14" s="26">
        <f t="shared" si="3"/>
        <v>633.35</v>
      </c>
      <c r="H14" s="23">
        <f t="shared" si="3"/>
        <v>16</v>
      </c>
      <c r="I14" s="10">
        <f t="shared" si="3"/>
        <v>615.5</v>
      </c>
      <c r="J14" s="16">
        <f t="shared" si="3"/>
        <v>9</v>
      </c>
      <c r="K14" s="26">
        <f t="shared" si="3"/>
        <v>429.2</v>
      </c>
      <c r="L14" s="23">
        <f t="shared" si="3"/>
        <v>17</v>
      </c>
      <c r="M14" s="10">
        <f t="shared" si="3"/>
        <v>320.83</v>
      </c>
      <c r="N14" s="16">
        <f t="shared" si="3"/>
        <v>39</v>
      </c>
      <c r="O14" s="26">
        <f t="shared" si="3"/>
        <v>1127.55</v>
      </c>
      <c r="P14" s="23">
        <f t="shared" si="3"/>
        <v>8</v>
      </c>
      <c r="Q14" s="10">
        <f t="shared" si="3"/>
        <v>353.88</v>
      </c>
      <c r="R14" s="16">
        <f t="shared" si="3"/>
        <v>18</v>
      </c>
      <c r="S14" s="26">
        <f t="shared" si="3"/>
        <v>714.72</v>
      </c>
      <c r="T14" s="23">
        <f t="shared" si="3"/>
        <v>35</v>
      </c>
      <c r="U14" s="10">
        <f t="shared" si="3"/>
        <v>1494.6499999999999</v>
      </c>
      <c r="V14" s="16">
        <f t="shared" si="3"/>
        <v>57</v>
      </c>
      <c r="W14" s="26">
        <f t="shared" si="3"/>
        <v>2454.1999999999998</v>
      </c>
      <c r="X14" s="23">
        <f t="shared" si="3"/>
        <v>26</v>
      </c>
      <c r="Y14" s="10">
        <f t="shared" si="3"/>
        <v>906.1400000000001</v>
      </c>
      <c r="Z14" s="73">
        <f t="shared" si="3"/>
        <v>309</v>
      </c>
      <c r="AA14" s="22">
        <f t="shared" si="3"/>
        <v>10819.719999999998</v>
      </c>
    </row>
    <row r="15" spans="1:29" ht="12.75" customHeight="1" x14ac:dyDescent="0.25">
      <c r="B15" s="16"/>
      <c r="C15" s="13"/>
      <c r="F15" s="16"/>
      <c r="G15" s="13"/>
      <c r="J15" s="16"/>
      <c r="K15" s="13"/>
      <c r="N15" s="16"/>
      <c r="O15" s="13"/>
      <c r="R15" s="16"/>
      <c r="S15" s="13"/>
      <c r="V15" s="16"/>
      <c r="W15" s="13"/>
      <c r="Z15" s="43"/>
      <c r="AA15" s="6"/>
    </row>
    <row r="16" spans="1:29" ht="12.75" customHeight="1" x14ac:dyDescent="0.25">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J18" s="16"/>
      <c r="K18" s="13"/>
      <c r="M18" s="532"/>
      <c r="N18" s="16"/>
      <c r="O18" s="13"/>
      <c r="R18" s="16"/>
      <c r="S18" s="13"/>
      <c r="V18" s="16"/>
      <c r="W18" s="13"/>
      <c r="Z18" s="43">
        <f t="shared" si="4"/>
        <v>0</v>
      </c>
      <c r="AA18" s="6">
        <f t="shared" si="4"/>
        <v>0</v>
      </c>
    </row>
    <row r="19" spans="1:27" ht="12.75" customHeight="1" x14ac:dyDescent="0.25">
      <c r="A19" s="3" t="s">
        <v>53</v>
      </c>
      <c r="B19" s="16"/>
      <c r="C19" s="16"/>
      <c r="D19" s="23">
        <v>1</v>
      </c>
      <c r="E19" s="530">
        <v>838.44</v>
      </c>
      <c r="F19" s="16"/>
      <c r="G19" s="16"/>
      <c r="I19" s="530"/>
      <c r="J19" s="16"/>
      <c r="K19" s="13"/>
      <c r="N19" s="16"/>
      <c r="O19" s="13"/>
      <c r="P19" s="23">
        <v>1</v>
      </c>
      <c r="Q19" s="532">
        <v>285.3</v>
      </c>
      <c r="R19" s="16"/>
      <c r="S19" s="13"/>
      <c r="V19" s="16">
        <v>1</v>
      </c>
      <c r="W19" s="13">
        <v>240.35</v>
      </c>
      <c r="X19" s="23">
        <v>0</v>
      </c>
      <c r="Y19" s="1">
        <v>456.98</v>
      </c>
      <c r="Z19" s="43">
        <f t="shared" si="4"/>
        <v>3</v>
      </c>
      <c r="AA19" s="6">
        <f t="shared" si="4"/>
        <v>1821.07</v>
      </c>
    </row>
    <row r="20" spans="1:27" ht="12.75" customHeight="1" x14ac:dyDescent="0.25">
      <c r="A20" s="3" t="s">
        <v>23</v>
      </c>
      <c r="B20" s="16">
        <v>-1</v>
      </c>
      <c r="C20" s="16">
        <v>214.7</v>
      </c>
      <c r="D20" s="23">
        <v>2</v>
      </c>
      <c r="E20" s="530">
        <v>565</v>
      </c>
      <c r="F20" s="16"/>
      <c r="G20" s="16"/>
      <c r="I20" s="530"/>
      <c r="J20" s="16"/>
      <c r="K20" s="13"/>
      <c r="M20" s="532"/>
      <c r="N20" s="16"/>
      <c r="O20" s="13"/>
      <c r="P20" s="23">
        <v>1</v>
      </c>
      <c r="Q20" s="532">
        <v>307.10000000000002</v>
      </c>
      <c r="R20" s="16">
        <v>-1</v>
      </c>
      <c r="S20" s="13">
        <v>625.29</v>
      </c>
      <c r="T20" s="23">
        <v>-1</v>
      </c>
      <c r="U20" s="1">
        <v>796.4</v>
      </c>
      <c r="V20" s="16">
        <v>1</v>
      </c>
      <c r="W20" s="13">
        <v>223.42</v>
      </c>
      <c r="X20" s="23">
        <v>-1</v>
      </c>
      <c r="Y20" s="1">
        <v>693.19</v>
      </c>
      <c r="Z20" s="43">
        <f t="shared" si="4"/>
        <v>0</v>
      </c>
      <c r="AA20" s="6">
        <f t="shared" si="4"/>
        <v>3425.1000000000004</v>
      </c>
    </row>
    <row r="21" spans="1:27" ht="12.75" customHeight="1" x14ac:dyDescent="0.25">
      <c r="A21" s="3" t="s">
        <v>55</v>
      </c>
      <c r="B21" s="25"/>
      <c r="C21" s="14"/>
      <c r="D21" s="27"/>
      <c r="E21" s="2"/>
      <c r="F21" s="25">
        <v>1</v>
      </c>
      <c r="G21" s="14">
        <v>219</v>
      </c>
      <c r="H21" s="27"/>
      <c r="I21" s="2"/>
      <c r="J21" s="16">
        <v>1</v>
      </c>
      <c r="K21" s="13">
        <v>296.27999999999997</v>
      </c>
      <c r="N21" s="16"/>
      <c r="O21" s="13"/>
      <c r="R21" s="16"/>
      <c r="S21" s="13"/>
      <c r="V21" s="16"/>
      <c r="W21" s="13"/>
      <c r="Z21" s="43">
        <f t="shared" si="4"/>
        <v>2</v>
      </c>
      <c r="AA21" s="6">
        <f t="shared" si="4"/>
        <v>515.28</v>
      </c>
    </row>
    <row r="22" spans="1:27" ht="12.75" customHeight="1" x14ac:dyDescent="0.25">
      <c r="A22" s="4" t="s">
        <v>21</v>
      </c>
      <c r="B22" s="16">
        <f t="shared" ref="B22:AA22" si="5">SUM(B17:B21)</f>
        <v>-1</v>
      </c>
      <c r="C22" s="26">
        <f t="shared" si="5"/>
        <v>214.7</v>
      </c>
      <c r="D22" s="23">
        <f t="shared" si="5"/>
        <v>3</v>
      </c>
      <c r="E22" s="10">
        <f t="shared" si="5"/>
        <v>1403.44</v>
      </c>
      <c r="F22" s="16">
        <f t="shared" si="5"/>
        <v>1</v>
      </c>
      <c r="G22" s="26">
        <f t="shared" si="5"/>
        <v>219</v>
      </c>
      <c r="H22" s="23">
        <f t="shared" si="5"/>
        <v>0</v>
      </c>
      <c r="I22" s="10">
        <f t="shared" si="5"/>
        <v>0</v>
      </c>
      <c r="J22" s="35">
        <f t="shared" si="5"/>
        <v>1</v>
      </c>
      <c r="K22" s="32">
        <f t="shared" si="5"/>
        <v>296.27999999999997</v>
      </c>
      <c r="L22" s="34">
        <f t="shared" si="5"/>
        <v>0</v>
      </c>
      <c r="M22" s="33">
        <f t="shared" si="5"/>
        <v>0</v>
      </c>
      <c r="N22" s="35">
        <f t="shared" si="5"/>
        <v>0</v>
      </c>
      <c r="O22" s="32">
        <f t="shared" si="5"/>
        <v>0</v>
      </c>
      <c r="P22" s="34">
        <f t="shared" si="5"/>
        <v>2</v>
      </c>
      <c r="Q22" s="33">
        <f t="shared" si="5"/>
        <v>592.40000000000009</v>
      </c>
      <c r="R22" s="35">
        <f t="shared" si="5"/>
        <v>-1</v>
      </c>
      <c r="S22" s="32">
        <f t="shared" si="5"/>
        <v>625.29</v>
      </c>
      <c r="T22" s="34">
        <f t="shared" si="5"/>
        <v>-1</v>
      </c>
      <c r="U22" s="33">
        <f t="shared" si="5"/>
        <v>796.4</v>
      </c>
      <c r="V22" s="35">
        <f t="shared" si="5"/>
        <v>2</v>
      </c>
      <c r="W22" s="32">
        <f t="shared" si="5"/>
        <v>463.77</v>
      </c>
      <c r="X22" s="34">
        <f t="shared" si="5"/>
        <v>-1</v>
      </c>
      <c r="Y22" s="33">
        <f t="shared" si="5"/>
        <v>1150.17</v>
      </c>
      <c r="Z22" s="73">
        <f t="shared" si="5"/>
        <v>5</v>
      </c>
      <c r="AA22" s="22">
        <f t="shared" si="5"/>
        <v>5761.45</v>
      </c>
    </row>
    <row r="23" spans="1:27" ht="12.75" customHeight="1" x14ac:dyDescent="0.25">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5">
      <c r="A24" s="4" t="s">
        <v>27</v>
      </c>
      <c r="B24" s="16"/>
      <c r="C24" s="13"/>
      <c r="F24" s="16"/>
      <c r="G24" s="13"/>
      <c r="J24" s="16"/>
      <c r="K24" s="13"/>
      <c r="N24" s="16"/>
      <c r="O24" s="13"/>
      <c r="R24" s="16"/>
      <c r="S24" s="13"/>
      <c r="V24" s="16"/>
      <c r="W24" s="13"/>
      <c r="Z24" s="43"/>
      <c r="AA24" s="6"/>
    </row>
    <row r="25" spans="1:27" ht="12.75" customHeight="1" x14ac:dyDescent="0.25">
      <c r="A25" s="3" t="s">
        <v>50</v>
      </c>
      <c r="B25" s="16">
        <v>1</v>
      </c>
      <c r="C25" s="13">
        <v>21</v>
      </c>
      <c r="D25" s="23">
        <v>11</v>
      </c>
      <c r="E25" s="1">
        <v>165</v>
      </c>
      <c r="F25" s="16">
        <v>9</v>
      </c>
      <c r="G25" s="13">
        <v>274.10000000000002</v>
      </c>
      <c r="H25" s="23">
        <v>6</v>
      </c>
      <c r="I25" s="1">
        <v>84</v>
      </c>
      <c r="J25" s="16">
        <v>2</v>
      </c>
      <c r="K25" s="13">
        <v>78</v>
      </c>
      <c r="L25" s="23">
        <v>2</v>
      </c>
      <c r="M25" s="1">
        <v>57.1</v>
      </c>
      <c r="N25" s="16">
        <v>7</v>
      </c>
      <c r="O25" s="15">
        <v>147.9</v>
      </c>
      <c r="P25" s="23">
        <v>1</v>
      </c>
      <c r="Q25" s="28">
        <v>115.96</v>
      </c>
      <c r="R25" s="16">
        <v>8</v>
      </c>
      <c r="S25" s="15">
        <v>138.79</v>
      </c>
      <c r="T25" s="23">
        <v>8</v>
      </c>
      <c r="U25" s="28">
        <v>92.62</v>
      </c>
      <c r="V25" s="16">
        <v>9</v>
      </c>
      <c r="W25" s="15">
        <v>285.02</v>
      </c>
      <c r="X25" s="23">
        <v>6</v>
      </c>
      <c r="Y25" s="28">
        <v>136</v>
      </c>
      <c r="Z25" s="43">
        <f>B25+D25+F25+H25+J25+L25+N25+P25+R25+T25+V25+X25</f>
        <v>70</v>
      </c>
      <c r="AA25" s="12">
        <f>C25+E25+G25+I25+K25+M25+O25+Q25+S25+U25+W25+Y25</f>
        <v>1595.4900000000002</v>
      </c>
    </row>
    <row r="26" spans="1:27" ht="12.75" customHeight="1" x14ac:dyDescent="0.25">
      <c r="A26" s="3" t="s">
        <v>51</v>
      </c>
      <c r="B26" s="16">
        <v>4</v>
      </c>
      <c r="C26" s="13">
        <v>99</v>
      </c>
      <c r="D26" s="23">
        <v>8</v>
      </c>
      <c r="E26" s="1">
        <v>164.5</v>
      </c>
      <c r="F26" s="16">
        <v>2</v>
      </c>
      <c r="G26" s="13">
        <v>24.77</v>
      </c>
      <c r="J26" s="16"/>
      <c r="K26" s="13"/>
      <c r="N26" s="16">
        <v>3</v>
      </c>
      <c r="O26" s="15">
        <v>105.95</v>
      </c>
      <c r="P26" s="23">
        <v>1</v>
      </c>
      <c r="Q26" s="28">
        <v>20</v>
      </c>
      <c r="R26" s="16">
        <v>1</v>
      </c>
      <c r="S26" s="15">
        <v>56.68</v>
      </c>
      <c r="U26" s="28"/>
      <c r="V26" s="16"/>
      <c r="W26" s="15"/>
      <c r="X26" s="23">
        <v>3</v>
      </c>
      <c r="Y26" s="28">
        <v>129.5</v>
      </c>
      <c r="Z26" s="43">
        <f>B26+D26+F26+H26+J26+L26+N26+P26+R26+T26+V26+X26</f>
        <v>22</v>
      </c>
      <c r="AA26" s="12">
        <f>C26+E26+G26+I26+K26+M26+O26+Q26+S26+U26+W26+Y26</f>
        <v>600.4</v>
      </c>
    </row>
    <row r="27" spans="1:27" s="45" customFormat="1" ht="12.75" customHeight="1" x14ac:dyDescent="0.25">
      <c r="A27" s="39" t="s">
        <v>68</v>
      </c>
      <c r="B27" s="42">
        <f t="shared" ref="B27:Y27" si="6">B25+B26</f>
        <v>5</v>
      </c>
      <c r="C27" s="59">
        <f t="shared" si="6"/>
        <v>120</v>
      </c>
      <c r="D27" s="60">
        <f t="shared" si="6"/>
        <v>19</v>
      </c>
      <c r="E27" s="61">
        <f t="shared" si="6"/>
        <v>329.5</v>
      </c>
      <c r="F27" s="42">
        <f t="shared" si="6"/>
        <v>11</v>
      </c>
      <c r="G27" s="59">
        <f t="shared" si="6"/>
        <v>298.87</v>
      </c>
      <c r="H27" s="60">
        <f t="shared" si="6"/>
        <v>6</v>
      </c>
      <c r="I27" s="61">
        <f t="shared" si="6"/>
        <v>84</v>
      </c>
      <c r="J27" s="42">
        <f t="shared" si="6"/>
        <v>2</v>
      </c>
      <c r="K27" s="59">
        <f t="shared" si="6"/>
        <v>78</v>
      </c>
      <c r="L27" s="60">
        <f t="shared" si="6"/>
        <v>2</v>
      </c>
      <c r="M27" s="61">
        <f t="shared" si="6"/>
        <v>57.1</v>
      </c>
      <c r="N27" s="42">
        <f t="shared" si="6"/>
        <v>10</v>
      </c>
      <c r="O27" s="59">
        <f t="shared" si="6"/>
        <v>253.85000000000002</v>
      </c>
      <c r="P27" s="60">
        <f t="shared" si="6"/>
        <v>2</v>
      </c>
      <c r="Q27" s="61">
        <f t="shared" si="6"/>
        <v>135.95999999999998</v>
      </c>
      <c r="R27" s="42">
        <f t="shared" si="6"/>
        <v>9</v>
      </c>
      <c r="S27" s="59">
        <f t="shared" si="6"/>
        <v>195.47</v>
      </c>
      <c r="T27" s="60">
        <f t="shared" si="6"/>
        <v>8</v>
      </c>
      <c r="U27" s="61">
        <f t="shared" si="6"/>
        <v>92.62</v>
      </c>
      <c r="V27" s="42">
        <f t="shared" si="6"/>
        <v>9</v>
      </c>
      <c r="W27" s="59">
        <f t="shared" si="6"/>
        <v>285.02</v>
      </c>
      <c r="X27" s="60">
        <f t="shared" si="6"/>
        <v>9</v>
      </c>
      <c r="Y27" s="61">
        <f t="shared" si="6"/>
        <v>265.5</v>
      </c>
      <c r="Z27" s="66">
        <f t="shared" ref="Z27:AA27" si="7">SUM(Z25:Z26)</f>
        <v>92</v>
      </c>
      <c r="AA27" s="94">
        <f t="shared" si="7"/>
        <v>2195.8900000000003</v>
      </c>
    </row>
    <row r="28" spans="1:27" s="45" customFormat="1" ht="12.75" customHeight="1" x14ac:dyDescent="0.25">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5">
      <c r="A29" s="21" t="s">
        <v>19</v>
      </c>
      <c r="B29" s="16"/>
      <c r="C29" s="26">
        <f>SUM(C14+C22+C27)</f>
        <v>1669.1000000000001</v>
      </c>
      <c r="E29" s="10">
        <f>SUM(E14+E22+E27)</f>
        <v>2168.2399999999998</v>
      </c>
      <c r="F29" s="16"/>
      <c r="G29" s="26">
        <f>SUM(G14+G22+G27)</f>
        <v>1151.22</v>
      </c>
      <c r="I29" s="10">
        <f>SUM(I14+I22+I27)</f>
        <v>699.5</v>
      </c>
      <c r="J29" s="16"/>
      <c r="K29" s="26">
        <f>SUM(K14+K22+K27)</f>
        <v>803.48</v>
      </c>
      <c r="M29" s="10">
        <f>SUM(M14+M22+M27)</f>
        <v>377.93</v>
      </c>
      <c r="N29" s="16"/>
      <c r="O29" s="26">
        <f>SUM(O14+O22+O27)</f>
        <v>1381.4</v>
      </c>
      <c r="Q29" s="10">
        <f>SUM(Q14+Q22+Q27)</f>
        <v>1082.24</v>
      </c>
      <c r="R29" s="16"/>
      <c r="S29" s="26">
        <f>SUM(S14+S22+S27)</f>
        <v>1535.48</v>
      </c>
      <c r="U29" s="10">
        <f>SUM(U14+U22+U27)</f>
        <v>2383.6699999999996</v>
      </c>
      <c r="V29" s="16"/>
      <c r="W29" s="26">
        <f>SUM(W14+W22+W27)</f>
        <v>3202.99</v>
      </c>
      <c r="Y29" s="10">
        <f>SUM(Y14+Y22+Y27)</f>
        <v>2321.8100000000004</v>
      </c>
      <c r="Z29" s="43"/>
      <c r="AA29" s="8">
        <f>SUM(AA14+AA22+AA27)</f>
        <v>18777.059999999998</v>
      </c>
    </row>
    <row r="30" spans="1:27" ht="12.75" customHeight="1" x14ac:dyDescent="0.25">
      <c r="B30" s="16"/>
      <c r="C30" s="13"/>
      <c r="F30" s="16"/>
      <c r="G30" s="13"/>
      <c r="J30" s="16"/>
      <c r="K30" s="13"/>
      <c r="N30" s="16"/>
      <c r="O30" s="13"/>
      <c r="R30" s="16"/>
      <c r="S30" s="13"/>
      <c r="V30" s="16"/>
      <c r="W30" s="13"/>
      <c r="Z30" s="43"/>
      <c r="AA30" s="6"/>
    </row>
    <row r="31" spans="1:27" ht="12.75" customHeight="1" x14ac:dyDescent="0.25">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c r="E32" s="48"/>
      <c r="F32" s="53"/>
      <c r="G32" s="53"/>
      <c r="H32" s="48"/>
      <c r="I32" s="48"/>
      <c r="J32" s="53"/>
      <c r="K32" s="53"/>
      <c r="L32" s="48">
        <v>1</v>
      </c>
      <c r="M32" s="48">
        <v>126.9</v>
      </c>
      <c r="N32" s="53"/>
      <c r="O32" s="53"/>
      <c r="P32" s="48"/>
      <c r="Q32" s="48"/>
      <c r="R32" s="53"/>
      <c r="S32" s="53"/>
      <c r="T32" s="48"/>
      <c r="U32" s="48"/>
      <c r="V32" s="53"/>
      <c r="W32" s="53"/>
      <c r="X32" s="48"/>
      <c r="Y32" s="48"/>
      <c r="Z32" s="38">
        <f t="shared" ref="Z32:AA34" si="8">SUM(B32+D32+F32+H32+J32+L32+N32+P32+R32+T32+V32+X32)</f>
        <v>1</v>
      </c>
      <c r="AA32" s="56">
        <f t="shared" si="8"/>
        <v>126.9</v>
      </c>
    </row>
    <row r="33" spans="1:31" s="57" customFormat="1" x14ac:dyDescent="0.25">
      <c r="A33" s="52" t="s">
        <v>62</v>
      </c>
      <c r="B33" s="53"/>
      <c r="C33" s="53"/>
      <c r="D33" s="48"/>
      <c r="E33" s="48"/>
      <c r="F33" s="53"/>
      <c r="G33" s="53"/>
      <c r="H33" s="48"/>
      <c r="I33" s="48"/>
      <c r="J33" s="53"/>
      <c r="K33" s="53"/>
      <c r="L33" s="48">
        <v>2</v>
      </c>
      <c r="M33" s="48">
        <v>226.4</v>
      </c>
      <c r="N33" s="53"/>
      <c r="O33" s="53"/>
      <c r="P33" s="48">
        <v>1</v>
      </c>
      <c r="Q33" s="48">
        <v>306.62</v>
      </c>
      <c r="R33" s="53"/>
      <c r="S33" s="53"/>
      <c r="T33" s="48"/>
      <c r="U33" s="48"/>
      <c r="V33" s="53">
        <v>10</v>
      </c>
      <c r="W33" s="53">
        <v>1494.05</v>
      </c>
      <c r="X33" s="48">
        <v>-2</v>
      </c>
      <c r="Y33" s="48">
        <v>0</v>
      </c>
      <c r="Z33" s="38">
        <f t="shared" si="8"/>
        <v>11</v>
      </c>
      <c r="AA33" s="56">
        <f t="shared" si="8"/>
        <v>2027.07</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25">
      <c r="A35" s="4" t="s">
        <v>59</v>
      </c>
      <c r="B35" s="70">
        <f t="shared" ref="B35:AA35" si="9">SUM(B32:B34)</f>
        <v>0</v>
      </c>
      <c r="C35" s="49">
        <f t="shared" si="9"/>
        <v>0</v>
      </c>
      <c r="D35" s="71">
        <f t="shared" si="9"/>
        <v>0</v>
      </c>
      <c r="E35" s="50">
        <f t="shared" si="9"/>
        <v>0</v>
      </c>
      <c r="F35" s="70">
        <f t="shared" si="9"/>
        <v>0</v>
      </c>
      <c r="G35" s="49">
        <f t="shared" si="9"/>
        <v>0</v>
      </c>
      <c r="H35" s="71">
        <f t="shared" si="9"/>
        <v>0</v>
      </c>
      <c r="I35" s="50">
        <f t="shared" si="9"/>
        <v>0</v>
      </c>
      <c r="J35" s="70">
        <f t="shared" si="9"/>
        <v>0</v>
      </c>
      <c r="K35" s="49">
        <f t="shared" si="9"/>
        <v>0</v>
      </c>
      <c r="L35" s="71">
        <f t="shared" si="9"/>
        <v>3</v>
      </c>
      <c r="M35" s="50">
        <f t="shared" si="9"/>
        <v>353.3</v>
      </c>
      <c r="N35" s="70">
        <f t="shared" si="9"/>
        <v>0</v>
      </c>
      <c r="O35" s="49">
        <f t="shared" si="9"/>
        <v>0</v>
      </c>
      <c r="P35" s="71">
        <f t="shared" si="9"/>
        <v>1</v>
      </c>
      <c r="Q35" s="50">
        <f t="shared" si="9"/>
        <v>306.62</v>
      </c>
      <c r="R35" s="70">
        <f t="shared" si="9"/>
        <v>0</v>
      </c>
      <c r="S35" s="49">
        <f t="shared" si="9"/>
        <v>0</v>
      </c>
      <c r="T35" s="71">
        <f t="shared" si="9"/>
        <v>0</v>
      </c>
      <c r="U35" s="50">
        <f t="shared" si="9"/>
        <v>0</v>
      </c>
      <c r="V35" s="70">
        <f t="shared" si="9"/>
        <v>10</v>
      </c>
      <c r="W35" s="49">
        <f t="shared" si="9"/>
        <v>1494.05</v>
      </c>
      <c r="X35" s="71">
        <f t="shared" si="9"/>
        <v>-2</v>
      </c>
      <c r="Y35" s="50">
        <f t="shared" si="9"/>
        <v>0</v>
      </c>
      <c r="Z35" s="74">
        <f t="shared" si="9"/>
        <v>12</v>
      </c>
      <c r="AA35" s="51">
        <f t="shared" si="9"/>
        <v>2153.9699999999998</v>
      </c>
    </row>
    <row r="36" spans="1:31" s="4" customFormat="1" ht="12.75" customHeight="1" x14ac:dyDescent="0.25">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5">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5">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4" x14ac:dyDescent="0.25">
      <c r="A39" s="76" t="s">
        <v>64</v>
      </c>
      <c r="B39" s="77"/>
      <c r="C39" s="78">
        <f>C29-C5-C35</f>
        <v>958.10000000000014</v>
      </c>
      <c r="D39" s="77"/>
      <c r="E39" s="78">
        <f>E29-E5-E35</f>
        <v>1728.7399999999998</v>
      </c>
      <c r="F39" s="78"/>
      <c r="G39" s="78">
        <f>G29-G5-G35</f>
        <v>885.72</v>
      </c>
      <c r="H39" s="77"/>
      <c r="I39" s="78">
        <f>I29-I5-I35</f>
        <v>536</v>
      </c>
      <c r="J39" s="77"/>
      <c r="K39" s="78">
        <f>K29-K5-K35</f>
        <v>673.48</v>
      </c>
      <c r="L39" s="77"/>
      <c r="M39" s="78">
        <f>M29-M5-M35</f>
        <v>-177.89000000000001</v>
      </c>
      <c r="N39" s="78"/>
      <c r="O39" s="78">
        <f>O29-O5-O35</f>
        <v>715.40000000000009</v>
      </c>
      <c r="P39" s="77"/>
      <c r="Q39" s="78">
        <f>Q29-Q5-Q35</f>
        <v>669.12</v>
      </c>
      <c r="R39" s="77"/>
      <c r="S39" s="78">
        <f>S29-S5-S35</f>
        <v>1324.98</v>
      </c>
      <c r="T39" s="77"/>
      <c r="U39" s="78">
        <f>U29-U5-U35</f>
        <v>2089.1699999999996</v>
      </c>
      <c r="V39" s="77"/>
      <c r="W39" s="78">
        <f>W29-W5-W35</f>
        <v>1015.9399999999998</v>
      </c>
      <c r="X39" s="77"/>
      <c r="Y39" s="78">
        <f>Y29-Y5-Y35</f>
        <v>1621.8100000000004</v>
      </c>
      <c r="Z39" s="77"/>
      <c r="AA39" s="78">
        <f>AA29-AA5-AA35</f>
        <v>12040.569999999998</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E40"/>
  <sheetViews>
    <sheetView workbookViewId="0">
      <pane xSplit="1" topLeftCell="T1" activePane="topRight" state="frozen"/>
      <selection pane="topRight"/>
    </sheetView>
  </sheetViews>
  <sheetFormatPr defaultRowHeight="13.2" x14ac:dyDescent="0.25"/>
  <cols>
    <col min="1" max="1" width="50.6640625" customWidth="1"/>
    <col min="2" max="2" width="9.6640625" style="23" customWidth="1"/>
    <col min="3" max="3" width="14.5546875" style="1" customWidth="1"/>
    <col min="4" max="4" width="9.6640625" style="23" customWidth="1"/>
    <col min="5" max="5" width="14.5546875" style="1" customWidth="1"/>
    <col min="6" max="6" width="9.6640625" style="23" customWidth="1"/>
    <col min="7" max="7" width="14.5546875" style="1" customWidth="1"/>
    <col min="8" max="8" width="9.6640625" style="23" customWidth="1"/>
    <col min="9" max="9" width="14.5546875" style="1" customWidth="1"/>
    <col min="10" max="10" width="9.6640625" style="23" customWidth="1"/>
    <col min="11" max="11" width="14.5546875" style="1" customWidth="1"/>
    <col min="12" max="12" width="9.6640625" style="23" customWidth="1"/>
    <col min="13" max="13" width="14.5546875" style="1" customWidth="1"/>
    <col min="14" max="14" width="9.6640625" style="23" customWidth="1"/>
    <col min="15" max="15" width="14.5546875" style="1" customWidth="1"/>
    <col min="16" max="16" width="9.6640625" style="23" customWidth="1"/>
    <col min="17" max="17" width="14.5546875" style="1" customWidth="1"/>
    <col min="18" max="18" width="9.6640625" style="23" customWidth="1"/>
    <col min="19" max="19" width="14.5546875" style="1" customWidth="1"/>
    <col min="20" max="20" width="9.6640625" style="23" customWidth="1"/>
    <col min="21" max="21" width="14.5546875" style="1" customWidth="1"/>
    <col min="22" max="22" width="9.6640625" style="23" customWidth="1"/>
    <col min="23" max="23" width="14.5546875" style="1" customWidth="1"/>
    <col min="24" max="24" width="9.6640625" style="23" customWidth="1"/>
    <col min="25" max="25" width="14.5546875" style="1" customWidth="1"/>
    <col min="26" max="26" width="9.6640625" style="23" customWidth="1"/>
    <col min="27" max="27" width="14.5546875" style="1" customWidth="1"/>
    <col min="28" max="194" width="8.88671875" customWidth="1"/>
  </cols>
  <sheetData>
    <row r="1" spans="1:29" ht="16.5" customHeight="1" x14ac:dyDescent="0.25">
      <c r="A1" s="4" t="s">
        <v>83</v>
      </c>
      <c r="B1" s="641" t="s">
        <v>0</v>
      </c>
      <c r="C1" s="641"/>
      <c r="D1" s="642" t="s">
        <v>1</v>
      </c>
      <c r="E1" s="642"/>
      <c r="F1" s="641" t="s">
        <v>2</v>
      </c>
      <c r="G1" s="641"/>
      <c r="H1" s="642" t="s">
        <v>3</v>
      </c>
      <c r="I1" s="642"/>
      <c r="J1" s="641" t="s">
        <v>4</v>
      </c>
      <c r="K1" s="641"/>
      <c r="L1" s="642" t="s">
        <v>5</v>
      </c>
      <c r="M1" s="642"/>
      <c r="N1" s="641" t="s">
        <v>6</v>
      </c>
      <c r="O1" s="641"/>
      <c r="P1" s="642" t="s">
        <v>7</v>
      </c>
      <c r="Q1" s="642"/>
      <c r="R1" s="641" t="s">
        <v>8</v>
      </c>
      <c r="S1" s="641"/>
      <c r="T1" s="642" t="s">
        <v>9</v>
      </c>
      <c r="U1" s="642"/>
      <c r="V1" s="641" t="s">
        <v>10</v>
      </c>
      <c r="W1" s="641"/>
      <c r="X1" s="642" t="s">
        <v>11</v>
      </c>
      <c r="Y1" s="642"/>
      <c r="Z1" s="643" t="s">
        <v>12</v>
      </c>
      <c r="AA1" s="643"/>
    </row>
    <row r="2" spans="1:29" ht="12.75" customHeight="1" x14ac:dyDescent="0.25">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103</v>
      </c>
      <c r="C3" s="13">
        <v>807.5</v>
      </c>
      <c r="D3" s="23">
        <v>211</v>
      </c>
      <c r="E3" s="1">
        <v>1403.5</v>
      </c>
      <c r="F3" s="16">
        <v>108</v>
      </c>
      <c r="G3" s="13">
        <v>738.5</v>
      </c>
      <c r="H3" s="23">
        <v>134</v>
      </c>
      <c r="I3" s="1">
        <v>1073</v>
      </c>
      <c r="J3" s="16">
        <v>27</v>
      </c>
      <c r="K3" s="13">
        <v>152</v>
      </c>
      <c r="L3" s="23">
        <v>39</v>
      </c>
      <c r="M3" s="1">
        <v>381.5</v>
      </c>
      <c r="N3" s="16">
        <v>16</v>
      </c>
      <c r="O3" s="13">
        <v>59.5</v>
      </c>
      <c r="P3" s="23">
        <v>13</v>
      </c>
      <c r="Q3" s="1">
        <v>85</v>
      </c>
      <c r="R3" s="16">
        <v>57</v>
      </c>
      <c r="S3" s="13">
        <v>392</v>
      </c>
      <c r="T3" s="23">
        <v>79</v>
      </c>
      <c r="U3" s="1">
        <v>345</v>
      </c>
      <c r="V3" s="16">
        <v>90</v>
      </c>
      <c r="W3" s="13">
        <v>564</v>
      </c>
      <c r="X3" s="23">
        <v>269</v>
      </c>
      <c r="Y3" s="1">
        <v>1737.5</v>
      </c>
      <c r="Z3" s="43">
        <f>B3+D3+F3+H3+J3+L3+N3+P3+R3+T3+V3+X3</f>
        <v>1146</v>
      </c>
      <c r="AA3" s="6">
        <f>C3+E3+G3+I3+K3+M3+O3+Q3+S3+U3+W3+Y3</f>
        <v>7739</v>
      </c>
    </row>
    <row r="4" spans="1:29" ht="12.75" customHeight="1" x14ac:dyDescent="0.25">
      <c r="A4" s="3" t="s">
        <v>38</v>
      </c>
      <c r="B4" s="16"/>
      <c r="C4" s="25">
        <v>204</v>
      </c>
      <c r="E4" s="27">
        <v>422</v>
      </c>
      <c r="F4" s="16"/>
      <c r="G4" s="25">
        <v>212</v>
      </c>
      <c r="I4" s="27">
        <v>262</v>
      </c>
      <c r="J4" s="16"/>
      <c r="K4" s="25">
        <v>50</v>
      </c>
      <c r="M4" s="27">
        <v>74</v>
      </c>
      <c r="N4" s="16"/>
      <c r="O4" s="25">
        <v>30</v>
      </c>
      <c r="Q4" s="27">
        <v>26</v>
      </c>
      <c r="R4" s="16"/>
      <c r="S4" s="25">
        <v>108</v>
      </c>
      <c r="U4" s="27">
        <v>156</v>
      </c>
      <c r="V4" s="16"/>
      <c r="W4" s="25">
        <v>178</v>
      </c>
      <c r="Y4" s="27">
        <v>524</v>
      </c>
      <c r="Z4" s="43"/>
      <c r="AA4" s="7">
        <f>C4+E4+G4+I4+K4+M4+O4+Q4+S4+U4+W4+Y4</f>
        <v>2246</v>
      </c>
    </row>
    <row r="5" spans="1:29" ht="12.75" customHeight="1" x14ac:dyDescent="0.25">
      <c r="A5" s="4" t="s">
        <v>15</v>
      </c>
      <c r="B5" s="16"/>
      <c r="C5" s="26">
        <f>SUM(C3:C4)</f>
        <v>1011.5</v>
      </c>
      <c r="E5" s="10">
        <f>SUM(E3:E4)</f>
        <v>1825.5</v>
      </c>
      <c r="F5" s="16"/>
      <c r="G5" s="26">
        <f>SUM(G3:G4)</f>
        <v>950.5</v>
      </c>
      <c r="I5" s="10">
        <f>SUM(I3:I4)</f>
        <v>1335</v>
      </c>
      <c r="J5" s="16"/>
      <c r="K5" s="26">
        <f>SUM(K3:K4)</f>
        <v>202</v>
      </c>
      <c r="M5" s="10">
        <f>SUM(M3:M4)</f>
        <v>455.5</v>
      </c>
      <c r="N5" s="16"/>
      <c r="O5" s="26">
        <f>SUM(O3:O4)</f>
        <v>89.5</v>
      </c>
      <c r="Q5" s="10">
        <f>SUM(Q3:Q4)</f>
        <v>111</v>
      </c>
      <c r="R5" s="16"/>
      <c r="S5" s="26">
        <f>SUM(S3:S4)</f>
        <v>500</v>
      </c>
      <c r="U5" s="10">
        <f>SUM(U3:U4)</f>
        <v>501</v>
      </c>
      <c r="V5" s="16"/>
      <c r="W5" s="26">
        <f>SUM(W3:W4)</f>
        <v>742</v>
      </c>
      <c r="Y5" s="10">
        <f>SUM(Y3:Y4)</f>
        <v>2261.5</v>
      </c>
      <c r="Z5" s="43"/>
      <c r="AA5" s="9">
        <f>SUM(AA3:AA4)</f>
        <v>9985</v>
      </c>
    </row>
    <row r="6" spans="1:29" ht="12.75" customHeight="1" x14ac:dyDescent="0.25">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43822.2</v>
      </c>
      <c r="D7" s="23"/>
      <c r="E7" s="93">
        <v>69435.67</v>
      </c>
      <c r="F7" s="16"/>
      <c r="G7" s="92">
        <v>29455.62</v>
      </c>
      <c r="H7" s="23"/>
      <c r="I7" s="93">
        <v>57833.95</v>
      </c>
      <c r="J7" s="16"/>
      <c r="K7" s="92">
        <v>5782.91</v>
      </c>
      <c r="L7" s="23"/>
      <c r="M7" s="93">
        <v>7878.7</v>
      </c>
      <c r="N7" s="16"/>
      <c r="O7" s="92">
        <v>6004.89</v>
      </c>
      <c r="P7" s="23"/>
      <c r="Q7" s="93">
        <v>2916.25</v>
      </c>
      <c r="R7" s="16"/>
      <c r="S7" s="92">
        <v>21715.33</v>
      </c>
      <c r="T7" s="23"/>
      <c r="U7" s="93">
        <v>23462.26</v>
      </c>
      <c r="V7" s="16"/>
      <c r="W7" s="92">
        <v>27241.65</v>
      </c>
      <c r="X7" s="23"/>
      <c r="Y7" s="93">
        <v>100914.19</v>
      </c>
      <c r="Z7" s="72"/>
      <c r="AA7" s="95">
        <f>C7+E7+G7+I7+K7+M7+O7+Q7+S7+U7+W7+Y7</f>
        <v>396463.62000000005</v>
      </c>
      <c r="AC7" s="93"/>
    </row>
    <row r="8" spans="1:29" ht="12.75" customHeight="1" x14ac:dyDescent="0.25">
      <c r="A8" s="4"/>
      <c r="B8" s="16"/>
      <c r="C8" s="26"/>
      <c r="E8" s="10"/>
      <c r="F8" s="16"/>
      <c r="G8" s="26"/>
      <c r="I8" s="10"/>
      <c r="J8" s="16"/>
      <c r="K8" s="26"/>
      <c r="M8" s="10"/>
      <c r="N8" s="16"/>
      <c r="O8" s="26"/>
      <c r="Q8" s="10"/>
      <c r="R8" s="16"/>
      <c r="S8" s="26"/>
      <c r="U8" s="10"/>
      <c r="V8" s="16"/>
      <c r="W8" s="26"/>
      <c r="Y8" s="10"/>
      <c r="Z8" s="72"/>
      <c r="AA8" s="9"/>
      <c r="AC8" s="11"/>
    </row>
    <row r="9" spans="1:29" ht="12.75" customHeight="1" x14ac:dyDescent="0.25">
      <c r="A9" s="4" t="s">
        <v>24</v>
      </c>
      <c r="B9" s="16"/>
      <c r="C9" s="13"/>
      <c r="F9" s="16"/>
      <c r="G9" s="13"/>
      <c r="J9" s="16"/>
      <c r="K9" s="13"/>
      <c r="N9" s="16"/>
      <c r="O9" s="13"/>
      <c r="R9" s="16"/>
      <c r="S9" s="13"/>
      <c r="V9" s="16"/>
      <c r="W9" s="13"/>
      <c r="Z9" s="43"/>
      <c r="AA9" s="6"/>
    </row>
    <row r="10" spans="1:29" ht="12.75" customHeight="1" x14ac:dyDescent="0.25">
      <c r="A10" s="3" t="s">
        <v>26</v>
      </c>
      <c r="B10" s="16">
        <v>59</v>
      </c>
      <c r="C10" s="13">
        <v>2260.13</v>
      </c>
      <c r="D10" s="23">
        <v>100</v>
      </c>
      <c r="E10" s="1">
        <v>4392.76</v>
      </c>
      <c r="F10" s="16">
        <v>32</v>
      </c>
      <c r="G10" s="13">
        <v>1459.13</v>
      </c>
      <c r="H10" s="23">
        <v>47</v>
      </c>
      <c r="I10" s="1">
        <v>1615.54</v>
      </c>
      <c r="J10" s="16">
        <v>9</v>
      </c>
      <c r="K10" s="13">
        <v>370.2</v>
      </c>
      <c r="L10" s="23">
        <v>13</v>
      </c>
      <c r="M10" s="1">
        <v>763.9</v>
      </c>
      <c r="N10" s="16">
        <v>10</v>
      </c>
      <c r="O10" s="13">
        <v>510.49</v>
      </c>
      <c r="P10" s="23">
        <v>5</v>
      </c>
      <c r="Q10" s="1">
        <v>160.43</v>
      </c>
      <c r="R10" s="16">
        <v>28</v>
      </c>
      <c r="S10" s="13">
        <v>1297.19</v>
      </c>
      <c r="T10" s="23">
        <v>52</v>
      </c>
      <c r="U10" s="23">
        <v>1943.5</v>
      </c>
      <c r="V10" s="16">
        <v>49</v>
      </c>
      <c r="W10" s="13">
        <v>1848.12</v>
      </c>
      <c r="X10" s="23">
        <v>145</v>
      </c>
      <c r="Y10" s="1">
        <v>6176.81</v>
      </c>
      <c r="Z10" s="43">
        <f t="shared" ref="Z10:AA13" si="0">B10+D10+F10+H10+J10+L10+N10+P10+R10+T10+V10+X10</f>
        <v>549</v>
      </c>
      <c r="AA10" s="6">
        <f t="shared" si="0"/>
        <v>22798.200000000004</v>
      </c>
    </row>
    <row r="11" spans="1:29" ht="12.75" customHeight="1" x14ac:dyDescent="0.25">
      <c r="A11" s="3" t="s">
        <v>98</v>
      </c>
      <c r="B11" s="16"/>
      <c r="C11" s="13"/>
      <c r="F11" s="16"/>
      <c r="G11" s="13"/>
      <c r="J11" s="16"/>
      <c r="K11" s="13"/>
      <c r="N11" s="16"/>
      <c r="O11" s="13"/>
      <c r="R11" s="16">
        <v>5</v>
      </c>
      <c r="S11" s="13">
        <v>30.85</v>
      </c>
      <c r="T11" s="23">
        <v>1</v>
      </c>
      <c r="U11" s="23">
        <v>8.4700000000000006</v>
      </c>
      <c r="V11" s="16">
        <v>11</v>
      </c>
      <c r="W11" s="13">
        <v>135.41999999999999</v>
      </c>
      <c r="X11" s="23">
        <v>29</v>
      </c>
      <c r="Y11" s="1">
        <v>347.22</v>
      </c>
      <c r="Z11" s="43">
        <f t="shared" ref="Z11" si="1">B11+D11+F11+H11+J11+L11+N11+P11+R11+T11+V11+X11</f>
        <v>46</v>
      </c>
      <c r="AA11" s="6">
        <f t="shared" ref="AA11" si="2">C11+E11+G11+I11+K11+M11+O11+Q11+S11+U11+W11+Y11</f>
        <v>521.96</v>
      </c>
    </row>
    <row r="12" spans="1:29" ht="12.75" customHeight="1" x14ac:dyDescent="0.25">
      <c r="A12" s="360" t="s">
        <v>76</v>
      </c>
      <c r="B12" s="16">
        <v>6</v>
      </c>
      <c r="C12" s="13">
        <v>95.8</v>
      </c>
      <c r="D12" s="23">
        <v>18</v>
      </c>
      <c r="E12" s="1">
        <v>350.97</v>
      </c>
      <c r="F12" s="16">
        <v>3</v>
      </c>
      <c r="G12" s="13">
        <v>27.7</v>
      </c>
      <c r="H12" s="23">
        <v>13</v>
      </c>
      <c r="I12" s="1">
        <v>202.32</v>
      </c>
      <c r="J12" s="16">
        <v>1</v>
      </c>
      <c r="K12" s="13">
        <v>2.66</v>
      </c>
      <c r="N12" s="16"/>
      <c r="O12" s="13"/>
      <c r="R12" s="16">
        <v>6</v>
      </c>
      <c r="S12" s="13">
        <v>90.05</v>
      </c>
      <c r="T12" s="23">
        <v>1</v>
      </c>
      <c r="U12" s="1">
        <v>33.42</v>
      </c>
      <c r="V12" s="16">
        <v>1</v>
      </c>
      <c r="W12" s="13">
        <v>2.74</v>
      </c>
      <c r="X12" s="23">
        <v>16</v>
      </c>
      <c r="Y12" s="1">
        <v>146.30000000000001</v>
      </c>
      <c r="Z12" s="43">
        <f t="shared" si="0"/>
        <v>65</v>
      </c>
      <c r="AA12" s="6">
        <f t="shared" si="0"/>
        <v>951.95999999999981</v>
      </c>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25">
      <c r="A14" s="20" t="s">
        <v>20</v>
      </c>
      <c r="B14" s="16">
        <f t="shared" ref="B14:AA14" si="3">SUM(B10:B13)</f>
        <v>65</v>
      </c>
      <c r="C14" s="26">
        <f t="shared" si="3"/>
        <v>2355.9300000000003</v>
      </c>
      <c r="D14" s="23">
        <f t="shared" si="3"/>
        <v>118</v>
      </c>
      <c r="E14" s="529">
        <f t="shared" si="3"/>
        <v>4743.7300000000005</v>
      </c>
      <c r="F14" s="16">
        <f t="shared" si="3"/>
        <v>35</v>
      </c>
      <c r="G14" s="26">
        <f t="shared" si="3"/>
        <v>1486.8300000000002</v>
      </c>
      <c r="H14" s="23">
        <f t="shared" si="3"/>
        <v>60</v>
      </c>
      <c r="I14" s="10">
        <f t="shared" si="3"/>
        <v>1817.86</v>
      </c>
      <c r="J14" s="16">
        <f t="shared" si="3"/>
        <v>10</v>
      </c>
      <c r="K14" s="26">
        <f t="shared" si="3"/>
        <v>372.86</v>
      </c>
      <c r="L14" s="23">
        <f t="shared" si="3"/>
        <v>13</v>
      </c>
      <c r="M14" s="10">
        <f t="shared" si="3"/>
        <v>763.9</v>
      </c>
      <c r="N14" s="16">
        <f t="shared" si="3"/>
        <v>10</v>
      </c>
      <c r="O14" s="26">
        <f t="shared" si="3"/>
        <v>510.49</v>
      </c>
      <c r="P14" s="23">
        <f t="shared" si="3"/>
        <v>5</v>
      </c>
      <c r="Q14" s="10">
        <f t="shared" si="3"/>
        <v>160.43</v>
      </c>
      <c r="R14" s="16">
        <f t="shared" si="3"/>
        <v>39</v>
      </c>
      <c r="S14" s="26">
        <f t="shared" si="3"/>
        <v>1418.09</v>
      </c>
      <c r="T14" s="23">
        <f t="shared" si="3"/>
        <v>54</v>
      </c>
      <c r="U14" s="10">
        <f t="shared" si="3"/>
        <v>1985.39</v>
      </c>
      <c r="V14" s="16">
        <f t="shared" si="3"/>
        <v>61</v>
      </c>
      <c r="W14" s="26">
        <f t="shared" si="3"/>
        <v>1986.28</v>
      </c>
      <c r="X14" s="23">
        <f t="shared" si="3"/>
        <v>190</v>
      </c>
      <c r="Y14" s="10">
        <f t="shared" si="3"/>
        <v>6670.3300000000008</v>
      </c>
      <c r="Z14" s="73">
        <f t="shared" si="3"/>
        <v>660</v>
      </c>
      <c r="AA14" s="22">
        <f t="shared" si="3"/>
        <v>24272.120000000003</v>
      </c>
    </row>
    <row r="15" spans="1:29" ht="12.75" customHeight="1" x14ac:dyDescent="0.25">
      <c r="B15" s="16"/>
      <c r="C15" s="13"/>
      <c r="F15" s="16"/>
      <c r="G15" s="13"/>
      <c r="J15" s="16"/>
      <c r="K15" s="13"/>
      <c r="N15" s="16"/>
      <c r="O15" s="13"/>
      <c r="R15" s="16"/>
      <c r="S15" s="13"/>
      <c r="V15" s="16"/>
      <c r="W15" s="13"/>
      <c r="Z15" s="43"/>
      <c r="AA15" s="6"/>
    </row>
    <row r="16" spans="1:29" ht="12.75" customHeight="1" x14ac:dyDescent="0.25">
      <c r="A16" s="4" t="s">
        <v>25</v>
      </c>
      <c r="B16" s="16"/>
      <c r="C16" s="13"/>
      <c r="F16" s="16"/>
      <c r="G16" s="13"/>
      <c r="J16" s="16"/>
      <c r="K16" s="13"/>
      <c r="N16" s="16"/>
      <c r="O16" s="13"/>
      <c r="R16" s="16"/>
      <c r="S16" s="13"/>
      <c r="V16" s="16"/>
      <c r="W16" s="13"/>
      <c r="Z16" s="43"/>
      <c r="AA16" s="6"/>
    </row>
    <row r="17" spans="1:27" ht="12.75" customHeight="1" x14ac:dyDescent="0.25">
      <c r="A17" s="3" t="s">
        <v>49</v>
      </c>
      <c r="B17" s="16">
        <v>11</v>
      </c>
      <c r="C17" s="13">
        <v>942.7</v>
      </c>
      <c r="F17" s="16"/>
      <c r="G17" s="13"/>
      <c r="J17" s="16"/>
      <c r="K17" s="13"/>
      <c r="N17" s="16"/>
      <c r="O17" s="13"/>
      <c r="R17" s="16"/>
      <c r="S17" s="13"/>
      <c r="V17" s="16"/>
      <c r="W17" s="13"/>
      <c r="Z17" s="43">
        <f t="shared" ref="Z17:AA21" si="4">B17+D17+F17+H17+J17+L17+N17+P17+R17+T17+V17+X17</f>
        <v>11</v>
      </c>
      <c r="AA17" s="6">
        <f t="shared" si="4"/>
        <v>942.7</v>
      </c>
    </row>
    <row r="18" spans="1:27" ht="12.75" customHeight="1" x14ac:dyDescent="0.25">
      <c r="A18" s="3" t="s">
        <v>22</v>
      </c>
      <c r="B18" s="16"/>
      <c r="C18" s="13"/>
      <c r="F18" s="16">
        <v>-2</v>
      </c>
      <c r="G18" s="13">
        <v>1090.2</v>
      </c>
      <c r="J18" s="16"/>
      <c r="K18" s="13"/>
      <c r="M18" s="532"/>
      <c r="N18" s="16"/>
      <c r="O18" s="13"/>
      <c r="R18" s="16"/>
      <c r="S18" s="13"/>
      <c r="V18" s="16"/>
      <c r="W18" s="13"/>
      <c r="Z18" s="43">
        <f t="shared" si="4"/>
        <v>-2</v>
      </c>
      <c r="AA18" s="6">
        <f t="shared" si="4"/>
        <v>1090.2</v>
      </c>
    </row>
    <row r="19" spans="1:27" ht="12.75" customHeight="1" x14ac:dyDescent="0.25">
      <c r="A19" s="3" t="s">
        <v>53</v>
      </c>
      <c r="B19" s="16">
        <v>2</v>
      </c>
      <c r="C19" s="16">
        <v>226.69</v>
      </c>
      <c r="D19" s="23">
        <v>3</v>
      </c>
      <c r="E19" s="530">
        <v>605.29</v>
      </c>
      <c r="F19" s="16">
        <v>2</v>
      </c>
      <c r="G19" s="16">
        <v>394.19</v>
      </c>
      <c r="H19" s="23">
        <v>1</v>
      </c>
      <c r="I19" s="530">
        <v>269.60000000000002</v>
      </c>
      <c r="J19" s="16"/>
      <c r="K19" s="13"/>
      <c r="N19" s="16">
        <v>-2</v>
      </c>
      <c r="O19" s="13">
        <v>1583.3</v>
      </c>
      <c r="P19" s="23">
        <v>0</v>
      </c>
      <c r="Q19" s="532">
        <v>1301.2</v>
      </c>
      <c r="R19" s="16">
        <v>2</v>
      </c>
      <c r="S19" s="13">
        <v>835.8</v>
      </c>
      <c r="T19" s="23">
        <v>1</v>
      </c>
      <c r="U19" s="1">
        <v>450.69</v>
      </c>
      <c r="V19" s="16"/>
      <c r="W19" s="13"/>
      <c r="X19" s="23">
        <v>-1</v>
      </c>
      <c r="Y19" s="1">
        <v>758.22</v>
      </c>
      <c r="Z19" s="43">
        <f t="shared" si="4"/>
        <v>8</v>
      </c>
      <c r="AA19" s="6">
        <f t="shared" si="4"/>
        <v>6424.98</v>
      </c>
    </row>
    <row r="20" spans="1:27" ht="12.75" customHeight="1" x14ac:dyDescent="0.25">
      <c r="A20" s="3" t="s">
        <v>23</v>
      </c>
      <c r="B20" s="16">
        <v>7</v>
      </c>
      <c r="C20" s="16">
        <v>3495.07</v>
      </c>
      <c r="D20" s="23">
        <v>17</v>
      </c>
      <c r="E20" s="530">
        <v>6827.38</v>
      </c>
      <c r="F20" s="16">
        <v>35</v>
      </c>
      <c r="G20" s="16">
        <v>12143.24</v>
      </c>
      <c r="H20" s="23">
        <v>23</v>
      </c>
      <c r="I20" s="530">
        <v>7722.38</v>
      </c>
      <c r="J20" s="16">
        <v>3</v>
      </c>
      <c r="K20" s="13">
        <v>1069.0899999999999</v>
      </c>
      <c r="M20" s="532"/>
      <c r="N20" s="16"/>
      <c r="O20" s="13"/>
      <c r="P20" s="23">
        <v>3</v>
      </c>
      <c r="Q20" s="532">
        <v>597.03</v>
      </c>
      <c r="R20" s="16">
        <v>3</v>
      </c>
      <c r="S20" s="13">
        <v>1343.36</v>
      </c>
      <c r="T20" s="23">
        <v>1</v>
      </c>
      <c r="U20" s="1">
        <v>155.11000000000001</v>
      </c>
      <c r="V20" s="16">
        <v>7</v>
      </c>
      <c r="W20" s="13">
        <v>1620.27</v>
      </c>
      <c r="X20" s="23">
        <v>5</v>
      </c>
      <c r="Y20" s="1">
        <v>1860.94</v>
      </c>
      <c r="Z20" s="43">
        <f t="shared" si="4"/>
        <v>104</v>
      </c>
      <c r="AA20" s="6">
        <f t="shared" si="4"/>
        <v>36833.870000000003</v>
      </c>
    </row>
    <row r="21" spans="1:27" ht="12.75" customHeight="1" x14ac:dyDescent="0.25">
      <c r="A21" s="3" t="s">
        <v>55</v>
      </c>
      <c r="B21" s="25"/>
      <c r="C21" s="14"/>
      <c r="D21" s="27"/>
      <c r="E21" s="2"/>
      <c r="F21" s="25"/>
      <c r="G21" s="14"/>
      <c r="H21" s="27">
        <v>2</v>
      </c>
      <c r="I21" s="2">
        <v>895.98</v>
      </c>
      <c r="J21" s="16"/>
      <c r="K21" s="13"/>
      <c r="N21" s="16"/>
      <c r="O21" s="13"/>
      <c r="R21" s="16"/>
      <c r="S21" s="13"/>
      <c r="V21" s="16"/>
      <c r="W21" s="13"/>
      <c r="Z21" s="43">
        <f t="shared" si="4"/>
        <v>2</v>
      </c>
      <c r="AA21" s="6">
        <f t="shared" si="4"/>
        <v>895.98</v>
      </c>
    </row>
    <row r="22" spans="1:27" ht="12.75" customHeight="1" x14ac:dyDescent="0.25">
      <c r="A22" s="4" t="s">
        <v>21</v>
      </c>
      <c r="B22" s="16">
        <f t="shared" ref="B22:AA22" si="5">SUM(B17:B21)</f>
        <v>20</v>
      </c>
      <c r="C22" s="26">
        <f t="shared" si="5"/>
        <v>4664.46</v>
      </c>
      <c r="D22" s="23">
        <f t="shared" si="5"/>
        <v>20</v>
      </c>
      <c r="E22" s="10">
        <f t="shared" si="5"/>
        <v>7432.67</v>
      </c>
      <c r="F22" s="16">
        <f t="shared" si="5"/>
        <v>35</v>
      </c>
      <c r="G22" s="26">
        <f t="shared" si="5"/>
        <v>13627.63</v>
      </c>
      <c r="H22" s="23">
        <f t="shared" si="5"/>
        <v>26</v>
      </c>
      <c r="I22" s="10">
        <f t="shared" si="5"/>
        <v>8887.9600000000009</v>
      </c>
      <c r="J22" s="35">
        <f t="shared" si="5"/>
        <v>3</v>
      </c>
      <c r="K22" s="32">
        <f t="shared" si="5"/>
        <v>1069.0899999999999</v>
      </c>
      <c r="L22" s="34">
        <f t="shared" si="5"/>
        <v>0</v>
      </c>
      <c r="M22" s="33">
        <f t="shared" si="5"/>
        <v>0</v>
      </c>
      <c r="N22" s="35">
        <f t="shared" si="5"/>
        <v>-2</v>
      </c>
      <c r="O22" s="32">
        <f t="shared" si="5"/>
        <v>1583.3</v>
      </c>
      <c r="P22" s="34">
        <f t="shared" si="5"/>
        <v>3</v>
      </c>
      <c r="Q22" s="33">
        <f t="shared" si="5"/>
        <v>1898.23</v>
      </c>
      <c r="R22" s="35">
        <f t="shared" si="5"/>
        <v>5</v>
      </c>
      <c r="S22" s="32">
        <f t="shared" si="5"/>
        <v>2179.16</v>
      </c>
      <c r="T22" s="34">
        <f t="shared" si="5"/>
        <v>2</v>
      </c>
      <c r="U22" s="33">
        <f t="shared" si="5"/>
        <v>605.79999999999995</v>
      </c>
      <c r="V22" s="35">
        <f t="shared" si="5"/>
        <v>7</v>
      </c>
      <c r="W22" s="32">
        <f t="shared" si="5"/>
        <v>1620.27</v>
      </c>
      <c r="X22" s="34">
        <f t="shared" si="5"/>
        <v>4</v>
      </c>
      <c r="Y22" s="33">
        <f t="shared" si="5"/>
        <v>2619.16</v>
      </c>
      <c r="Z22" s="73">
        <f t="shared" si="5"/>
        <v>123</v>
      </c>
      <c r="AA22" s="22">
        <f t="shared" si="5"/>
        <v>46187.73</v>
      </c>
    </row>
    <row r="23" spans="1:27" ht="12.75" customHeight="1" x14ac:dyDescent="0.25">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5">
      <c r="A24" s="4" t="s">
        <v>27</v>
      </c>
      <c r="B24" s="16"/>
      <c r="C24" s="13"/>
      <c r="F24" s="16"/>
      <c r="G24" s="13"/>
      <c r="J24" s="16"/>
      <c r="K24" s="13"/>
      <c r="N24" s="16"/>
      <c r="O24" s="13"/>
      <c r="R24" s="16"/>
      <c r="S24" s="13"/>
      <c r="V24" s="16"/>
      <c r="W24" s="13"/>
      <c r="Z24" s="43"/>
      <c r="AA24" s="6"/>
    </row>
    <row r="25" spans="1:27" ht="12.75" customHeight="1" x14ac:dyDescent="0.25">
      <c r="A25" s="3" t="s">
        <v>50</v>
      </c>
      <c r="B25" s="16">
        <v>24</v>
      </c>
      <c r="C25" s="13">
        <v>1374</v>
      </c>
      <c r="D25" s="23">
        <v>10</v>
      </c>
      <c r="E25" s="1">
        <v>473.65</v>
      </c>
      <c r="F25" s="16">
        <v>10</v>
      </c>
      <c r="G25" s="13">
        <v>253.48</v>
      </c>
      <c r="H25" s="23">
        <v>8</v>
      </c>
      <c r="I25" s="1">
        <v>137.99</v>
      </c>
      <c r="J25" s="16">
        <v>2</v>
      </c>
      <c r="K25" s="13">
        <v>50</v>
      </c>
      <c r="L25" s="23">
        <v>3</v>
      </c>
      <c r="M25" s="1">
        <v>52.6</v>
      </c>
      <c r="N25" s="16">
        <v>3</v>
      </c>
      <c r="O25" s="15">
        <v>98.6</v>
      </c>
      <c r="P25" s="23">
        <v>1</v>
      </c>
      <c r="Q25" s="28">
        <v>18.600000000000001</v>
      </c>
      <c r="R25" s="16">
        <v>17</v>
      </c>
      <c r="S25" s="15">
        <v>382.6</v>
      </c>
      <c r="T25" s="23">
        <v>7</v>
      </c>
      <c r="U25" s="28">
        <v>194.6</v>
      </c>
      <c r="V25" s="16">
        <v>14</v>
      </c>
      <c r="W25" s="15">
        <v>571.33000000000004</v>
      </c>
      <c r="X25" s="23">
        <v>24</v>
      </c>
      <c r="Y25" s="28">
        <v>695</v>
      </c>
      <c r="Z25" s="43">
        <f>B25+D25+F25+H25+J25+L25+N25+P25+R25+T25+V25+X25</f>
        <v>123</v>
      </c>
      <c r="AA25" s="12">
        <f>C25+E25+G25+I25+K25+M25+O25+Q25+S25+U25+W25+Y25</f>
        <v>4302.4499999999989</v>
      </c>
    </row>
    <row r="26" spans="1:27" ht="12.75" customHeight="1" x14ac:dyDescent="0.25">
      <c r="A26" s="3" t="s">
        <v>51</v>
      </c>
      <c r="B26" s="16">
        <v>3</v>
      </c>
      <c r="C26" s="13">
        <v>136</v>
      </c>
      <c r="D26" s="23">
        <v>20</v>
      </c>
      <c r="E26" s="1">
        <v>353</v>
      </c>
      <c r="F26" s="16">
        <v>15</v>
      </c>
      <c r="G26" s="13">
        <v>172.1</v>
      </c>
      <c r="H26" s="23">
        <v>7</v>
      </c>
      <c r="I26" s="1">
        <v>126.95</v>
      </c>
      <c r="J26" s="16"/>
      <c r="K26" s="13"/>
      <c r="N26" s="16"/>
      <c r="O26" s="15"/>
      <c r="P26" s="23">
        <v>1</v>
      </c>
      <c r="Q26" s="28">
        <v>26</v>
      </c>
      <c r="R26" s="16">
        <v>6</v>
      </c>
      <c r="S26" s="15">
        <v>136.30000000000001</v>
      </c>
      <c r="T26" s="23">
        <v>8</v>
      </c>
      <c r="U26" s="28">
        <v>153.69999999999999</v>
      </c>
      <c r="V26" s="16">
        <v>6</v>
      </c>
      <c r="W26" s="15">
        <v>111.15</v>
      </c>
      <c r="X26" s="23">
        <v>1</v>
      </c>
      <c r="Y26" s="28">
        <v>16.829999999999998</v>
      </c>
      <c r="Z26" s="43">
        <f>B26+D26+F26+H26+J26+L26+N26+P26+R26+T26+V26+X26</f>
        <v>67</v>
      </c>
      <c r="AA26" s="12">
        <f>C26+E26+G26+I26+K26+M26+O26+Q26+S26+U26+W26+Y26</f>
        <v>1232.0300000000002</v>
      </c>
    </row>
    <row r="27" spans="1:27" s="45" customFormat="1" ht="12.75" customHeight="1" x14ac:dyDescent="0.25">
      <c r="A27" s="39" t="s">
        <v>68</v>
      </c>
      <c r="B27" s="42">
        <f t="shared" ref="B27:Y27" si="6">B25+B26</f>
        <v>27</v>
      </c>
      <c r="C27" s="59">
        <f t="shared" si="6"/>
        <v>1510</v>
      </c>
      <c r="D27" s="60">
        <f t="shared" si="6"/>
        <v>30</v>
      </c>
      <c r="E27" s="61">
        <f t="shared" si="6"/>
        <v>826.65</v>
      </c>
      <c r="F27" s="42">
        <f t="shared" si="6"/>
        <v>25</v>
      </c>
      <c r="G27" s="59">
        <f t="shared" si="6"/>
        <v>425.58</v>
      </c>
      <c r="H27" s="60">
        <f t="shared" si="6"/>
        <v>15</v>
      </c>
      <c r="I27" s="61">
        <f t="shared" si="6"/>
        <v>264.94</v>
      </c>
      <c r="J27" s="42">
        <f t="shared" si="6"/>
        <v>2</v>
      </c>
      <c r="K27" s="59">
        <f t="shared" si="6"/>
        <v>50</v>
      </c>
      <c r="L27" s="60">
        <f t="shared" si="6"/>
        <v>3</v>
      </c>
      <c r="M27" s="61">
        <f t="shared" si="6"/>
        <v>52.6</v>
      </c>
      <c r="N27" s="42">
        <f t="shared" si="6"/>
        <v>3</v>
      </c>
      <c r="O27" s="59">
        <f t="shared" si="6"/>
        <v>98.6</v>
      </c>
      <c r="P27" s="60">
        <f t="shared" si="6"/>
        <v>2</v>
      </c>
      <c r="Q27" s="61">
        <f t="shared" si="6"/>
        <v>44.6</v>
      </c>
      <c r="R27" s="42">
        <f t="shared" si="6"/>
        <v>23</v>
      </c>
      <c r="S27" s="59">
        <f t="shared" si="6"/>
        <v>518.90000000000009</v>
      </c>
      <c r="T27" s="60">
        <f t="shared" si="6"/>
        <v>15</v>
      </c>
      <c r="U27" s="61">
        <f t="shared" si="6"/>
        <v>348.29999999999995</v>
      </c>
      <c r="V27" s="42">
        <f t="shared" si="6"/>
        <v>20</v>
      </c>
      <c r="W27" s="59">
        <f t="shared" si="6"/>
        <v>682.48</v>
      </c>
      <c r="X27" s="60">
        <f t="shared" si="6"/>
        <v>25</v>
      </c>
      <c r="Y27" s="61">
        <f t="shared" si="6"/>
        <v>711.83</v>
      </c>
      <c r="Z27" s="66">
        <f t="shared" ref="Z27:AA27" si="7">SUM(Z25:Z26)</f>
        <v>190</v>
      </c>
      <c r="AA27" s="94">
        <f t="shared" si="7"/>
        <v>5534.48</v>
      </c>
    </row>
    <row r="28" spans="1:27" s="45" customFormat="1" ht="12.75" customHeight="1" x14ac:dyDescent="0.25">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5">
      <c r="A29" s="21" t="s">
        <v>19</v>
      </c>
      <c r="B29" s="16"/>
      <c r="C29" s="26">
        <f>SUM(C14+C22+C27)</f>
        <v>8530.39</v>
      </c>
      <c r="E29" s="10">
        <f>SUM(E14+E22+E27)</f>
        <v>13003.050000000001</v>
      </c>
      <c r="F29" s="16"/>
      <c r="G29" s="26">
        <f>SUM(G14+G22+G27)</f>
        <v>15540.039999999999</v>
      </c>
      <c r="I29" s="10">
        <f>SUM(I14+I22+I27)</f>
        <v>10970.760000000002</v>
      </c>
      <c r="J29" s="16"/>
      <c r="K29" s="26">
        <f>SUM(K14+K22+K27)</f>
        <v>1491.9499999999998</v>
      </c>
      <c r="M29" s="10">
        <f>SUM(M14+M22+M27)</f>
        <v>816.5</v>
      </c>
      <c r="N29" s="16"/>
      <c r="O29" s="26">
        <f>SUM(O14+O22+O27)</f>
        <v>2192.39</v>
      </c>
      <c r="Q29" s="10">
        <f>SUM(Q14+Q22+Q27)</f>
        <v>2103.2599999999998</v>
      </c>
      <c r="R29" s="16"/>
      <c r="S29" s="26">
        <f>SUM(S14+S22+S27)</f>
        <v>4116.1499999999996</v>
      </c>
      <c r="U29" s="10">
        <f>SUM(U14+U22+U27)</f>
        <v>2939.49</v>
      </c>
      <c r="V29" s="16"/>
      <c r="W29" s="26">
        <f>SUM(W14+W22+W27)</f>
        <v>4289.0300000000007</v>
      </c>
      <c r="Y29" s="10">
        <f>SUM(Y14+Y22+Y27)</f>
        <v>10001.320000000002</v>
      </c>
      <c r="Z29" s="43"/>
      <c r="AA29" s="8">
        <f>SUM(AA14+AA22+AA27)</f>
        <v>75994.33</v>
      </c>
    </row>
    <row r="30" spans="1:27" ht="12.75" customHeight="1" x14ac:dyDescent="0.25">
      <c r="B30" s="16"/>
      <c r="C30" s="13"/>
      <c r="F30" s="16"/>
      <c r="G30" s="13"/>
      <c r="J30" s="16"/>
      <c r="K30" s="13"/>
      <c r="N30" s="16"/>
      <c r="O30" s="13"/>
      <c r="R30" s="16"/>
      <c r="S30" s="13"/>
      <c r="V30" s="16"/>
      <c r="W30" s="13"/>
      <c r="Z30" s="43"/>
      <c r="AA30" s="6"/>
    </row>
    <row r="31" spans="1:27" ht="12.75" customHeight="1" x14ac:dyDescent="0.25">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v>3</v>
      </c>
      <c r="C32" s="53">
        <v>571.12</v>
      </c>
      <c r="D32" s="48">
        <v>3</v>
      </c>
      <c r="E32" s="48">
        <v>354.1</v>
      </c>
      <c r="F32" s="53">
        <v>2</v>
      </c>
      <c r="G32" s="53">
        <v>841.51</v>
      </c>
      <c r="H32" s="48"/>
      <c r="I32" s="48"/>
      <c r="J32" s="53"/>
      <c r="K32" s="53"/>
      <c r="L32" s="48"/>
      <c r="M32" s="48"/>
      <c r="N32" s="53"/>
      <c r="O32" s="53"/>
      <c r="P32" s="48"/>
      <c r="Q32" s="48"/>
      <c r="R32" s="53"/>
      <c r="S32" s="53"/>
      <c r="T32" s="48"/>
      <c r="U32" s="48"/>
      <c r="V32" s="53"/>
      <c r="W32" s="53"/>
      <c r="X32" s="48"/>
      <c r="Y32" s="48"/>
      <c r="Z32" s="38">
        <f t="shared" ref="Z32:AA34" si="8">SUM(B32+D32+F32+H32+J32+L32+N32+P32+R32+T32+V32+X32)</f>
        <v>8</v>
      </c>
      <c r="AA32" s="56">
        <f t="shared" si="8"/>
        <v>1766.73</v>
      </c>
    </row>
    <row r="33" spans="1:31" s="57" customFormat="1" x14ac:dyDescent="0.25">
      <c r="A33" s="52" t="s">
        <v>62</v>
      </c>
      <c r="B33" s="53">
        <v>1</v>
      </c>
      <c r="C33" s="53">
        <v>63</v>
      </c>
      <c r="D33" s="48"/>
      <c r="E33" s="48"/>
      <c r="F33" s="53"/>
      <c r="G33" s="53"/>
      <c r="H33" s="48"/>
      <c r="I33" s="48"/>
      <c r="J33" s="53"/>
      <c r="K33" s="53"/>
      <c r="L33" s="48"/>
      <c r="M33" s="48"/>
      <c r="N33" s="53"/>
      <c r="O33" s="53"/>
      <c r="P33" s="48"/>
      <c r="Q33" s="48"/>
      <c r="R33" s="53"/>
      <c r="S33" s="53"/>
      <c r="T33" s="48"/>
      <c r="U33" s="48"/>
      <c r="V33" s="53"/>
      <c r="W33" s="53"/>
      <c r="X33" s="48"/>
      <c r="Y33" s="48"/>
      <c r="Z33" s="38">
        <f t="shared" si="8"/>
        <v>1</v>
      </c>
      <c r="AA33" s="56">
        <f t="shared" si="8"/>
        <v>63</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25">
      <c r="A35" s="4" t="s">
        <v>59</v>
      </c>
      <c r="B35" s="70">
        <f t="shared" ref="B35:AA35" si="9">SUM(B32:B34)</f>
        <v>4</v>
      </c>
      <c r="C35" s="49">
        <f t="shared" si="9"/>
        <v>634.12</v>
      </c>
      <c r="D35" s="71">
        <f t="shared" si="9"/>
        <v>3</v>
      </c>
      <c r="E35" s="50">
        <f t="shared" si="9"/>
        <v>354.1</v>
      </c>
      <c r="F35" s="70">
        <f t="shared" si="9"/>
        <v>2</v>
      </c>
      <c r="G35" s="49">
        <f t="shared" si="9"/>
        <v>841.51</v>
      </c>
      <c r="H35" s="71">
        <f t="shared" si="9"/>
        <v>0</v>
      </c>
      <c r="I35" s="50">
        <f t="shared" si="9"/>
        <v>0</v>
      </c>
      <c r="J35" s="70">
        <f t="shared" si="9"/>
        <v>0</v>
      </c>
      <c r="K35" s="49">
        <f t="shared" si="9"/>
        <v>0</v>
      </c>
      <c r="L35" s="71">
        <f t="shared" si="9"/>
        <v>0</v>
      </c>
      <c r="M35" s="50">
        <f t="shared" si="9"/>
        <v>0</v>
      </c>
      <c r="N35" s="70">
        <f t="shared" si="9"/>
        <v>0</v>
      </c>
      <c r="O35" s="49">
        <f t="shared" si="9"/>
        <v>0</v>
      </c>
      <c r="P35" s="71">
        <f t="shared" si="9"/>
        <v>0</v>
      </c>
      <c r="Q35" s="50">
        <f t="shared" si="9"/>
        <v>0</v>
      </c>
      <c r="R35" s="70">
        <f t="shared" si="9"/>
        <v>0</v>
      </c>
      <c r="S35" s="49">
        <f t="shared" si="9"/>
        <v>0</v>
      </c>
      <c r="T35" s="71">
        <f t="shared" si="9"/>
        <v>0</v>
      </c>
      <c r="U35" s="50">
        <f t="shared" si="9"/>
        <v>0</v>
      </c>
      <c r="V35" s="70">
        <f t="shared" si="9"/>
        <v>0</v>
      </c>
      <c r="W35" s="49">
        <f t="shared" si="9"/>
        <v>0</v>
      </c>
      <c r="X35" s="71">
        <f t="shared" si="9"/>
        <v>0</v>
      </c>
      <c r="Y35" s="50">
        <f t="shared" si="9"/>
        <v>0</v>
      </c>
      <c r="Z35" s="74">
        <f t="shared" si="9"/>
        <v>9</v>
      </c>
      <c r="AA35" s="51">
        <f t="shared" si="9"/>
        <v>1829.73</v>
      </c>
    </row>
    <row r="36" spans="1:31" s="4" customFormat="1" ht="12.75" customHeight="1" x14ac:dyDescent="0.25">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5">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5">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4" x14ac:dyDescent="0.25">
      <c r="A39" s="76" t="s">
        <v>64</v>
      </c>
      <c r="B39" s="77"/>
      <c r="C39" s="78">
        <f>C29-C5-C35</f>
        <v>6884.7699999999995</v>
      </c>
      <c r="D39" s="77"/>
      <c r="E39" s="78">
        <f>E29-E5-E35</f>
        <v>10823.45</v>
      </c>
      <c r="F39" s="78"/>
      <c r="G39" s="78">
        <f>G29-G5-G35</f>
        <v>13748.029999999999</v>
      </c>
      <c r="H39" s="77"/>
      <c r="I39" s="78">
        <f>I29-I5-I35</f>
        <v>9635.760000000002</v>
      </c>
      <c r="J39" s="77"/>
      <c r="K39" s="78">
        <f>K29-K5-K35</f>
        <v>1289.9499999999998</v>
      </c>
      <c r="L39" s="77"/>
      <c r="M39" s="78">
        <f>M29-M5-M35</f>
        <v>361</v>
      </c>
      <c r="N39" s="78"/>
      <c r="O39" s="78">
        <f>O29-O5-O35</f>
        <v>2102.89</v>
      </c>
      <c r="P39" s="77"/>
      <c r="Q39" s="78">
        <f>Q29-Q5-Q35</f>
        <v>1992.2599999999998</v>
      </c>
      <c r="R39" s="77"/>
      <c r="S39" s="78">
        <f>S29-S5-S35</f>
        <v>3616.1499999999996</v>
      </c>
      <c r="T39" s="77"/>
      <c r="U39" s="78">
        <f>U29-U5-U35</f>
        <v>2438.4899999999998</v>
      </c>
      <c r="V39" s="77"/>
      <c r="W39" s="78">
        <f>W29-W5-W35</f>
        <v>3547.0300000000007</v>
      </c>
      <c r="X39" s="77"/>
      <c r="Y39" s="78">
        <f>Y29-Y5-Y35</f>
        <v>7739.8200000000015</v>
      </c>
      <c r="Z39" s="77"/>
      <c r="AA39" s="78">
        <f>AA29-AA5-AA35</f>
        <v>64179.6</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AE40"/>
  <sheetViews>
    <sheetView workbookViewId="0">
      <pane xSplit="1" topLeftCell="T1" activePane="topRight" state="frozen"/>
      <selection pane="topRight"/>
    </sheetView>
  </sheetViews>
  <sheetFormatPr defaultRowHeight="13.2" x14ac:dyDescent="0.25"/>
  <cols>
    <col min="1" max="1" width="50.6640625" customWidth="1"/>
    <col min="2" max="2" width="9.6640625" style="23" customWidth="1"/>
    <col min="3" max="3" width="14.5546875" style="1" customWidth="1"/>
    <col min="4" max="4" width="9.6640625" style="23" customWidth="1"/>
    <col min="5" max="5" width="14.5546875" style="1" customWidth="1"/>
    <col min="6" max="6" width="9.6640625" style="23" customWidth="1"/>
    <col min="7" max="7" width="14.5546875" style="1" customWidth="1"/>
    <col min="8" max="8" width="9.6640625" style="23" customWidth="1"/>
    <col min="9" max="9" width="14.5546875" style="1" customWidth="1"/>
    <col min="10" max="10" width="9.6640625" style="23" customWidth="1"/>
    <col min="11" max="11" width="14.5546875" style="1" customWidth="1"/>
    <col min="12" max="12" width="9.6640625" style="23" customWidth="1"/>
    <col min="13" max="13" width="14.5546875" style="1" customWidth="1"/>
    <col min="14" max="14" width="9.6640625" style="23" customWidth="1"/>
    <col min="15" max="15" width="14.5546875" style="1" customWidth="1"/>
    <col min="16" max="16" width="9.6640625" style="23" customWidth="1"/>
    <col min="17" max="17" width="14.5546875" style="1" customWidth="1"/>
    <col min="18" max="18" width="9.6640625" style="23" customWidth="1"/>
    <col min="19" max="19" width="14.5546875" style="1" customWidth="1"/>
    <col min="20" max="20" width="9.6640625" style="23" customWidth="1"/>
    <col min="21" max="21" width="14.5546875" style="1" customWidth="1"/>
    <col min="22" max="22" width="9.6640625" style="23" customWidth="1"/>
    <col min="23" max="23" width="14.5546875" style="1" customWidth="1"/>
    <col min="24" max="24" width="9.6640625" style="23" customWidth="1"/>
    <col min="25" max="25" width="14.5546875" style="1" customWidth="1"/>
    <col min="26" max="26" width="9.6640625" style="23" customWidth="1"/>
    <col min="27" max="27" width="14.5546875" style="1" customWidth="1"/>
    <col min="28" max="194" width="8.88671875" customWidth="1"/>
  </cols>
  <sheetData>
    <row r="1" spans="1:29" ht="16.5" customHeight="1" x14ac:dyDescent="0.25">
      <c r="A1" s="4" t="s">
        <v>82</v>
      </c>
      <c r="B1" s="641" t="s">
        <v>0</v>
      </c>
      <c r="C1" s="641"/>
      <c r="D1" s="642" t="s">
        <v>1</v>
      </c>
      <c r="E1" s="642"/>
      <c r="F1" s="641" t="s">
        <v>2</v>
      </c>
      <c r="G1" s="641"/>
      <c r="H1" s="642" t="s">
        <v>3</v>
      </c>
      <c r="I1" s="642"/>
      <c r="J1" s="641" t="s">
        <v>4</v>
      </c>
      <c r="K1" s="641"/>
      <c r="L1" s="642" t="s">
        <v>5</v>
      </c>
      <c r="M1" s="642"/>
      <c r="N1" s="641" t="s">
        <v>6</v>
      </c>
      <c r="O1" s="641"/>
      <c r="P1" s="642" t="s">
        <v>7</v>
      </c>
      <c r="Q1" s="642"/>
      <c r="R1" s="641" t="s">
        <v>8</v>
      </c>
      <c r="S1" s="641"/>
      <c r="T1" s="642" t="s">
        <v>9</v>
      </c>
      <c r="U1" s="642"/>
      <c r="V1" s="641" t="s">
        <v>10</v>
      </c>
      <c r="W1" s="641"/>
      <c r="X1" s="642" t="s">
        <v>11</v>
      </c>
      <c r="Y1" s="642"/>
      <c r="Z1" s="643" t="s">
        <v>12</v>
      </c>
      <c r="AA1" s="643"/>
    </row>
    <row r="2" spans="1:29" ht="12.75" customHeight="1" x14ac:dyDescent="0.25">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46</v>
      </c>
      <c r="C3" s="13">
        <v>256.5</v>
      </c>
      <c r="D3" s="23">
        <v>67</v>
      </c>
      <c r="E3" s="1">
        <v>431.5</v>
      </c>
      <c r="F3" s="16">
        <v>56</v>
      </c>
      <c r="G3" s="13">
        <v>327</v>
      </c>
      <c r="H3" s="23">
        <v>67</v>
      </c>
      <c r="I3" s="1">
        <v>523.5</v>
      </c>
      <c r="J3" s="16">
        <v>21</v>
      </c>
      <c r="K3" s="13">
        <v>144.5</v>
      </c>
      <c r="L3" s="23">
        <v>18</v>
      </c>
      <c r="M3" s="1">
        <v>136.5</v>
      </c>
      <c r="N3" s="16">
        <v>27</v>
      </c>
      <c r="O3" s="13">
        <v>143</v>
      </c>
      <c r="P3" s="23">
        <v>32</v>
      </c>
      <c r="Q3" s="1">
        <v>254.5</v>
      </c>
      <c r="R3" s="16">
        <v>80</v>
      </c>
      <c r="S3" s="13">
        <v>491</v>
      </c>
      <c r="T3" s="23">
        <v>115</v>
      </c>
      <c r="U3" s="1">
        <v>677.5</v>
      </c>
      <c r="V3" s="16">
        <v>174</v>
      </c>
      <c r="W3" s="13">
        <v>1139</v>
      </c>
      <c r="X3" s="23">
        <v>192</v>
      </c>
      <c r="Y3" s="1">
        <v>1264</v>
      </c>
      <c r="Z3" s="43">
        <f>B3+D3+F3+H3+J3+L3+N3+P3+R3+T3+V3+X3</f>
        <v>895</v>
      </c>
      <c r="AA3" s="6">
        <f>C3+E3+G3+I3+K3+M3+O3+Q3+S3+U3+W3+Y3</f>
        <v>5788.5</v>
      </c>
    </row>
    <row r="4" spans="1:29" ht="12.75" customHeight="1" x14ac:dyDescent="0.25">
      <c r="A4" s="3" t="s">
        <v>38</v>
      </c>
      <c r="B4" s="16"/>
      <c r="C4" s="25">
        <v>90</v>
      </c>
      <c r="E4" s="27">
        <v>128</v>
      </c>
      <c r="F4" s="16"/>
      <c r="G4" s="25">
        <v>110</v>
      </c>
      <c r="I4" s="27">
        <v>134</v>
      </c>
      <c r="J4" s="16"/>
      <c r="K4" s="25">
        <v>42</v>
      </c>
      <c r="M4" s="27">
        <v>36</v>
      </c>
      <c r="N4" s="16"/>
      <c r="O4" s="25">
        <v>54</v>
      </c>
      <c r="Q4" s="27">
        <v>64</v>
      </c>
      <c r="R4" s="16"/>
      <c r="S4" s="25">
        <v>158</v>
      </c>
      <c r="U4" s="27">
        <v>228</v>
      </c>
      <c r="V4" s="16"/>
      <c r="W4" s="25">
        <v>338</v>
      </c>
      <c r="Y4" s="27">
        <v>368</v>
      </c>
      <c r="Z4" s="43"/>
      <c r="AA4" s="7">
        <f>C4+E4+G4+I4+K4+M4+O4+Q4+S4+U4+W4+Y4</f>
        <v>1750</v>
      </c>
    </row>
    <row r="5" spans="1:29" ht="12.75" customHeight="1" x14ac:dyDescent="0.25">
      <c r="A5" s="4" t="s">
        <v>15</v>
      </c>
      <c r="B5" s="16"/>
      <c r="C5" s="26">
        <f>SUM(C3:C4)</f>
        <v>346.5</v>
      </c>
      <c r="E5" s="10">
        <f>SUM(E3:E4)</f>
        <v>559.5</v>
      </c>
      <c r="F5" s="16"/>
      <c r="G5" s="26">
        <f>SUM(G3:G4)</f>
        <v>437</v>
      </c>
      <c r="I5" s="10">
        <f>SUM(I3:I4)</f>
        <v>657.5</v>
      </c>
      <c r="J5" s="16"/>
      <c r="K5" s="26">
        <f>SUM(K3:K4)</f>
        <v>186.5</v>
      </c>
      <c r="M5" s="10">
        <f>SUM(M3:M4)</f>
        <v>172.5</v>
      </c>
      <c r="N5" s="16"/>
      <c r="O5" s="26">
        <f>SUM(O3:O4)</f>
        <v>197</v>
      </c>
      <c r="Q5" s="10">
        <f>SUM(Q3:Q4)</f>
        <v>318.5</v>
      </c>
      <c r="R5" s="16"/>
      <c r="S5" s="26">
        <f>SUM(S3:S4)</f>
        <v>649</v>
      </c>
      <c r="U5" s="10">
        <f>SUM(U3:U4)</f>
        <v>905.5</v>
      </c>
      <c r="V5" s="16"/>
      <c r="W5" s="26">
        <f>SUM(W3:W4)</f>
        <v>1477</v>
      </c>
      <c r="Y5" s="10">
        <f>SUM(Y3:Y4)</f>
        <v>1632</v>
      </c>
      <c r="Z5" s="43"/>
      <c r="AA5" s="9">
        <f>SUM(AA3:AA4)</f>
        <v>7538.5</v>
      </c>
    </row>
    <row r="6" spans="1:29" ht="12.75" customHeight="1" x14ac:dyDescent="0.25">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14266.74</v>
      </c>
      <c r="D7" s="23"/>
      <c r="E7" s="93">
        <v>11128.8</v>
      </c>
      <c r="F7" s="16"/>
      <c r="G7" s="92">
        <v>12148.05</v>
      </c>
      <c r="H7" s="23"/>
      <c r="I7" s="93">
        <v>12650.38</v>
      </c>
      <c r="J7" s="16"/>
      <c r="K7" s="92">
        <v>5640.39</v>
      </c>
      <c r="L7" s="23"/>
      <c r="M7" s="93">
        <v>7692.4</v>
      </c>
      <c r="N7" s="16"/>
      <c r="O7" s="92">
        <v>6430.16</v>
      </c>
      <c r="P7" s="23"/>
      <c r="Q7" s="93">
        <v>7151.53</v>
      </c>
      <c r="R7" s="16"/>
      <c r="S7" s="92">
        <v>18211.89</v>
      </c>
      <c r="T7" s="23"/>
      <c r="U7" s="93">
        <v>27535.99</v>
      </c>
      <c r="V7" s="16"/>
      <c r="W7" s="92">
        <v>53416.04</v>
      </c>
      <c r="X7" s="23"/>
      <c r="Y7" s="93">
        <v>46360.95</v>
      </c>
      <c r="Z7" s="72"/>
      <c r="AA7" s="95">
        <f>C7+E7+G7+I7+K7+M7+O7+Q7+S7+U7+W7+Y7</f>
        <v>222633.32</v>
      </c>
      <c r="AC7" s="93"/>
    </row>
    <row r="8" spans="1:29" ht="12.75" customHeight="1" x14ac:dyDescent="0.25">
      <c r="A8" s="4"/>
      <c r="B8" s="16"/>
      <c r="C8" s="26"/>
      <c r="E8" s="10"/>
      <c r="F8" s="16"/>
      <c r="G8" s="26"/>
      <c r="I8" s="10"/>
      <c r="J8" s="16"/>
      <c r="K8" s="26"/>
      <c r="M8" s="10"/>
      <c r="N8" s="16"/>
      <c r="O8" s="26"/>
      <c r="Q8" s="10"/>
      <c r="R8" s="16"/>
      <c r="S8" s="26"/>
      <c r="U8" s="10"/>
      <c r="V8" s="16"/>
      <c r="W8" s="26"/>
      <c r="Y8" s="10"/>
      <c r="Z8" s="72"/>
      <c r="AA8" s="9"/>
      <c r="AC8" s="11"/>
    </row>
    <row r="9" spans="1:29" ht="12.75" customHeight="1" x14ac:dyDescent="0.25">
      <c r="A9" s="4" t="s">
        <v>24</v>
      </c>
      <c r="B9" s="16"/>
      <c r="C9" s="13"/>
      <c r="F9" s="16"/>
      <c r="G9" s="13"/>
      <c r="J9" s="16"/>
      <c r="K9" s="13"/>
      <c r="N9" s="16"/>
      <c r="O9" s="13"/>
      <c r="R9" s="16"/>
      <c r="S9" s="13"/>
      <c r="V9" s="16"/>
      <c r="W9" s="13"/>
      <c r="Z9" s="43"/>
      <c r="AA9" s="6"/>
    </row>
    <row r="10" spans="1:29" ht="12.75" customHeight="1" x14ac:dyDescent="0.25">
      <c r="A10" s="3" t="s">
        <v>26</v>
      </c>
      <c r="B10" s="16">
        <v>32</v>
      </c>
      <c r="C10" s="13">
        <v>1227.42</v>
      </c>
      <c r="D10" s="530">
        <v>32</v>
      </c>
      <c r="E10" s="532">
        <v>1009.1</v>
      </c>
      <c r="F10" s="16">
        <v>29</v>
      </c>
      <c r="G10" s="13">
        <v>991</v>
      </c>
      <c r="H10" s="23">
        <v>24</v>
      </c>
      <c r="I10" s="1">
        <v>912.5</v>
      </c>
      <c r="J10" s="16">
        <v>9</v>
      </c>
      <c r="K10" s="13">
        <v>343.9</v>
      </c>
      <c r="L10" s="23">
        <v>10</v>
      </c>
      <c r="M10" s="1">
        <v>369.2</v>
      </c>
      <c r="N10" s="16">
        <v>10</v>
      </c>
      <c r="O10" s="13">
        <v>303</v>
      </c>
      <c r="P10" s="23">
        <v>10</v>
      </c>
      <c r="Q10" s="1">
        <v>391.45</v>
      </c>
      <c r="R10" s="16">
        <v>33</v>
      </c>
      <c r="S10" s="13">
        <v>1232.76</v>
      </c>
      <c r="T10" s="23">
        <v>57</v>
      </c>
      <c r="U10" s="1">
        <v>1917.23</v>
      </c>
      <c r="V10" s="16">
        <v>90</v>
      </c>
      <c r="W10" s="13">
        <v>2446.15</v>
      </c>
      <c r="X10" s="23">
        <v>98</v>
      </c>
      <c r="Y10" s="1">
        <v>3437.6</v>
      </c>
      <c r="Z10" s="43">
        <f t="shared" ref="Z10:AA13" si="0">B10+D10+F10+H10+J10+L10+N10+P10+R10+T10+V10+X10</f>
        <v>434</v>
      </c>
      <c r="AA10" s="6">
        <f t="shared" si="0"/>
        <v>14581.31</v>
      </c>
    </row>
    <row r="11" spans="1:29" ht="12.75" customHeight="1" x14ac:dyDescent="0.25">
      <c r="A11" s="3" t="s">
        <v>98</v>
      </c>
      <c r="B11" s="16"/>
      <c r="C11" s="13"/>
      <c r="D11" s="530"/>
      <c r="E11" s="532"/>
      <c r="F11" s="16"/>
      <c r="G11" s="13"/>
      <c r="J11" s="16"/>
      <c r="K11" s="13"/>
      <c r="N11" s="16"/>
      <c r="O11" s="13"/>
      <c r="R11" s="16">
        <v>2</v>
      </c>
      <c r="S11" s="13">
        <v>269.51</v>
      </c>
      <c r="T11" s="23">
        <v>7</v>
      </c>
      <c r="U11" s="1">
        <v>101.59</v>
      </c>
      <c r="V11" s="16">
        <v>20</v>
      </c>
      <c r="W11" s="13">
        <v>971.06</v>
      </c>
      <c r="X11" s="530">
        <v>11</v>
      </c>
      <c r="Y11" s="532">
        <v>206.26</v>
      </c>
      <c r="Z11" s="43">
        <f t="shared" ref="Z11" si="1">B11+D11+F11+H11+J11+L11+N11+P11+R11+T11+V11+X11</f>
        <v>40</v>
      </c>
      <c r="AA11" s="6">
        <f t="shared" ref="AA11" si="2">C11+E11+G11+I11+K11+M11+O11+Q11+S11+U11+W11+Y11</f>
        <v>1548.4199999999998</v>
      </c>
    </row>
    <row r="12" spans="1:29" ht="12.75" customHeight="1" x14ac:dyDescent="0.25">
      <c r="A12" s="360" t="s">
        <v>76</v>
      </c>
      <c r="B12" s="16"/>
      <c r="C12" s="13"/>
      <c r="D12" s="530"/>
      <c r="E12" s="532"/>
      <c r="F12" s="16"/>
      <c r="G12" s="13"/>
      <c r="J12" s="16"/>
      <c r="K12" s="13"/>
      <c r="N12" s="16"/>
      <c r="O12" s="13"/>
      <c r="R12" s="16"/>
      <c r="S12" s="13"/>
      <c r="V12" s="16"/>
      <c r="W12" s="13"/>
      <c r="Z12" s="43">
        <f t="shared" si="0"/>
        <v>0</v>
      </c>
      <c r="AA12" s="6">
        <f t="shared" si="0"/>
        <v>0</v>
      </c>
    </row>
    <row r="13" spans="1:29" ht="12.75" customHeight="1" x14ac:dyDescent="0.25">
      <c r="A13" s="3" t="s">
        <v>72</v>
      </c>
      <c r="B13" s="25"/>
      <c r="C13" s="14"/>
      <c r="D13" s="608"/>
      <c r="E13" s="609"/>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25">
      <c r="A14" s="20" t="s">
        <v>20</v>
      </c>
      <c r="B14" s="16">
        <f t="shared" ref="B14:AA14" si="3">SUM(B10:B13)</f>
        <v>32</v>
      </c>
      <c r="C14" s="26">
        <f t="shared" si="3"/>
        <v>1227.42</v>
      </c>
      <c r="D14" s="23">
        <f t="shared" si="3"/>
        <v>32</v>
      </c>
      <c r="E14" s="529">
        <f t="shared" si="3"/>
        <v>1009.1</v>
      </c>
      <c r="F14" s="16">
        <f t="shared" si="3"/>
        <v>29</v>
      </c>
      <c r="G14" s="26">
        <f t="shared" si="3"/>
        <v>991</v>
      </c>
      <c r="H14" s="23">
        <f t="shared" si="3"/>
        <v>24</v>
      </c>
      <c r="I14" s="10">
        <f t="shared" si="3"/>
        <v>912.5</v>
      </c>
      <c r="J14" s="16">
        <f t="shared" si="3"/>
        <v>9</v>
      </c>
      <c r="K14" s="26">
        <f t="shared" si="3"/>
        <v>343.9</v>
      </c>
      <c r="L14" s="23">
        <f t="shared" si="3"/>
        <v>10</v>
      </c>
      <c r="M14" s="10">
        <f t="shared" si="3"/>
        <v>369.2</v>
      </c>
      <c r="N14" s="16">
        <f t="shared" si="3"/>
        <v>10</v>
      </c>
      <c r="O14" s="26">
        <f t="shared" si="3"/>
        <v>303</v>
      </c>
      <c r="P14" s="23">
        <f t="shared" si="3"/>
        <v>10</v>
      </c>
      <c r="Q14" s="10">
        <f t="shared" si="3"/>
        <v>391.45</v>
      </c>
      <c r="R14" s="16">
        <f t="shared" si="3"/>
        <v>35</v>
      </c>
      <c r="S14" s="26">
        <f t="shared" si="3"/>
        <v>1502.27</v>
      </c>
      <c r="T14" s="23">
        <f t="shared" si="3"/>
        <v>64</v>
      </c>
      <c r="U14" s="10">
        <f t="shared" si="3"/>
        <v>2018.82</v>
      </c>
      <c r="V14" s="16">
        <f t="shared" si="3"/>
        <v>110</v>
      </c>
      <c r="W14" s="26">
        <f t="shared" si="3"/>
        <v>3417.21</v>
      </c>
      <c r="X14" s="23">
        <f t="shared" si="3"/>
        <v>109</v>
      </c>
      <c r="Y14" s="10">
        <f t="shared" si="3"/>
        <v>3643.8599999999997</v>
      </c>
      <c r="Z14" s="73">
        <f t="shared" si="3"/>
        <v>474</v>
      </c>
      <c r="AA14" s="22">
        <f t="shared" si="3"/>
        <v>16129.73</v>
      </c>
    </row>
    <row r="15" spans="1:29" ht="12.75" customHeight="1" x14ac:dyDescent="0.25">
      <c r="B15" s="16"/>
      <c r="C15" s="13"/>
      <c r="F15" s="16"/>
      <c r="G15" s="13"/>
      <c r="J15" s="16"/>
      <c r="K15" s="13"/>
      <c r="N15" s="16"/>
      <c r="O15" s="13"/>
      <c r="R15" s="16"/>
      <c r="S15" s="13"/>
      <c r="V15" s="16"/>
      <c r="W15" s="13"/>
      <c r="Z15" s="43"/>
      <c r="AA15" s="6"/>
    </row>
    <row r="16" spans="1:29" ht="12.75" customHeight="1" x14ac:dyDescent="0.25">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J18" s="16"/>
      <c r="K18" s="13"/>
      <c r="M18" s="532"/>
      <c r="N18" s="16">
        <v>-1</v>
      </c>
      <c r="O18" s="13">
        <v>577.29999999999995</v>
      </c>
      <c r="P18" s="23">
        <v>-1</v>
      </c>
      <c r="Q18" s="1">
        <v>495.29</v>
      </c>
      <c r="R18" s="16"/>
      <c r="S18" s="13"/>
      <c r="T18" s="23">
        <v>-1</v>
      </c>
      <c r="U18" s="1">
        <v>949.18</v>
      </c>
      <c r="V18" s="16"/>
      <c r="W18" s="13"/>
      <c r="Z18" s="43">
        <f t="shared" si="4"/>
        <v>-3</v>
      </c>
      <c r="AA18" s="6">
        <f t="shared" si="4"/>
        <v>2021.77</v>
      </c>
    </row>
    <row r="19" spans="1:27" ht="12.75" customHeight="1" x14ac:dyDescent="0.25">
      <c r="A19" s="3" t="s">
        <v>53</v>
      </c>
      <c r="B19" s="16">
        <v>-3</v>
      </c>
      <c r="C19" s="16">
        <v>958.95</v>
      </c>
      <c r="D19" s="23">
        <v>-2</v>
      </c>
      <c r="E19" s="530">
        <v>360.3</v>
      </c>
      <c r="F19" s="16">
        <v>-2</v>
      </c>
      <c r="G19" s="16">
        <v>565.4</v>
      </c>
      <c r="H19" s="23">
        <v>-1</v>
      </c>
      <c r="I19" s="530">
        <v>385</v>
      </c>
      <c r="J19" s="16"/>
      <c r="K19" s="13"/>
      <c r="N19" s="16">
        <v>2</v>
      </c>
      <c r="O19" s="13">
        <v>1176.22</v>
      </c>
      <c r="P19" s="23">
        <v>3</v>
      </c>
      <c r="Q19" s="532">
        <v>1546</v>
      </c>
      <c r="R19" s="16">
        <v>0</v>
      </c>
      <c r="S19" s="13">
        <v>1638.54</v>
      </c>
      <c r="T19" s="23">
        <v>-1</v>
      </c>
      <c r="U19" s="1">
        <v>1492.39</v>
      </c>
      <c r="V19" s="16">
        <v>4</v>
      </c>
      <c r="W19" s="13">
        <v>3036.13</v>
      </c>
      <c r="X19" s="23">
        <v>1</v>
      </c>
      <c r="Y19" s="1">
        <v>1296.24</v>
      </c>
      <c r="Z19" s="43">
        <f t="shared" si="4"/>
        <v>1</v>
      </c>
      <c r="AA19" s="6">
        <f t="shared" si="4"/>
        <v>12455.17</v>
      </c>
    </row>
    <row r="20" spans="1:27" ht="12.75" customHeight="1" x14ac:dyDescent="0.25">
      <c r="A20" s="3" t="s">
        <v>23</v>
      </c>
      <c r="B20" s="16">
        <v>1</v>
      </c>
      <c r="C20" s="16">
        <v>182.1</v>
      </c>
      <c r="D20" s="23">
        <v>1</v>
      </c>
      <c r="E20" s="530">
        <v>117.6</v>
      </c>
      <c r="F20" s="16">
        <v>2</v>
      </c>
      <c r="G20" s="16">
        <v>505.15</v>
      </c>
      <c r="I20" s="530"/>
      <c r="J20" s="16">
        <v>2</v>
      </c>
      <c r="K20" s="13">
        <v>481.81</v>
      </c>
      <c r="L20" s="23">
        <v>1</v>
      </c>
      <c r="M20" s="532">
        <v>286.10000000000002</v>
      </c>
      <c r="N20" s="16"/>
      <c r="O20" s="13"/>
      <c r="P20" s="23">
        <v>1</v>
      </c>
      <c r="Q20" s="532">
        <v>1097.94</v>
      </c>
      <c r="R20" s="16">
        <v>2</v>
      </c>
      <c r="S20" s="13">
        <v>1578.85</v>
      </c>
      <c r="T20" s="23">
        <v>2</v>
      </c>
      <c r="U20" s="1">
        <v>476.74</v>
      </c>
      <c r="V20" s="16">
        <v>-3</v>
      </c>
      <c r="W20" s="13">
        <v>3478.25</v>
      </c>
      <c r="X20" s="23">
        <v>-2</v>
      </c>
      <c r="Y20" s="1">
        <v>5366.23</v>
      </c>
      <c r="Z20" s="43">
        <f t="shared" si="4"/>
        <v>7</v>
      </c>
      <c r="AA20" s="6">
        <f t="shared" si="4"/>
        <v>13570.769999999999</v>
      </c>
    </row>
    <row r="21" spans="1:27" ht="12.75" customHeight="1" x14ac:dyDescent="0.25">
      <c r="A21" s="3" t="s">
        <v>55</v>
      </c>
      <c r="B21" s="25"/>
      <c r="C21" s="14"/>
      <c r="D21" s="27"/>
      <c r="E21" s="2"/>
      <c r="F21" s="25"/>
      <c r="G21" s="14"/>
      <c r="H21" s="27"/>
      <c r="I21" s="2"/>
      <c r="J21" s="16">
        <v>1</v>
      </c>
      <c r="K21" s="13">
        <v>161.38999999999999</v>
      </c>
      <c r="N21" s="16"/>
      <c r="O21" s="13"/>
      <c r="R21" s="16"/>
      <c r="S21" s="13"/>
      <c r="V21" s="16"/>
      <c r="W21" s="13"/>
      <c r="Z21" s="43">
        <f t="shared" si="4"/>
        <v>1</v>
      </c>
      <c r="AA21" s="6">
        <f t="shared" si="4"/>
        <v>161.38999999999999</v>
      </c>
    </row>
    <row r="22" spans="1:27" ht="12.75" customHeight="1" x14ac:dyDescent="0.25">
      <c r="A22" s="4" t="s">
        <v>21</v>
      </c>
      <c r="B22" s="16">
        <f t="shared" ref="B22:AA22" si="5">SUM(B17:B21)</f>
        <v>-2</v>
      </c>
      <c r="C22" s="26">
        <f t="shared" si="5"/>
        <v>1141.05</v>
      </c>
      <c r="D22" s="23">
        <f t="shared" si="5"/>
        <v>-1</v>
      </c>
      <c r="E22" s="10">
        <f t="shared" si="5"/>
        <v>477.9</v>
      </c>
      <c r="F22" s="16">
        <f t="shared" si="5"/>
        <v>0</v>
      </c>
      <c r="G22" s="26">
        <f t="shared" si="5"/>
        <v>1070.55</v>
      </c>
      <c r="H22" s="23">
        <f t="shared" si="5"/>
        <v>-1</v>
      </c>
      <c r="I22" s="10">
        <f t="shared" si="5"/>
        <v>385</v>
      </c>
      <c r="J22" s="35">
        <f t="shared" si="5"/>
        <v>3</v>
      </c>
      <c r="K22" s="32">
        <f t="shared" si="5"/>
        <v>643.20000000000005</v>
      </c>
      <c r="L22" s="34">
        <f t="shared" si="5"/>
        <v>1</v>
      </c>
      <c r="M22" s="33">
        <f t="shared" si="5"/>
        <v>286.10000000000002</v>
      </c>
      <c r="N22" s="35">
        <f t="shared" si="5"/>
        <v>1</v>
      </c>
      <c r="O22" s="32">
        <f t="shared" si="5"/>
        <v>1753.52</v>
      </c>
      <c r="P22" s="34">
        <f t="shared" si="5"/>
        <v>3</v>
      </c>
      <c r="Q22" s="33">
        <f t="shared" si="5"/>
        <v>3139.23</v>
      </c>
      <c r="R22" s="35">
        <f t="shared" si="5"/>
        <v>2</v>
      </c>
      <c r="S22" s="32">
        <f t="shared" si="5"/>
        <v>3217.39</v>
      </c>
      <c r="T22" s="34">
        <f t="shared" si="5"/>
        <v>0</v>
      </c>
      <c r="U22" s="33">
        <f t="shared" si="5"/>
        <v>2918.3100000000004</v>
      </c>
      <c r="V22" s="35">
        <f t="shared" si="5"/>
        <v>1</v>
      </c>
      <c r="W22" s="32">
        <f t="shared" si="5"/>
        <v>6514.38</v>
      </c>
      <c r="X22" s="34">
        <f t="shared" si="5"/>
        <v>-1</v>
      </c>
      <c r="Y22" s="33">
        <f t="shared" si="5"/>
        <v>6662.4699999999993</v>
      </c>
      <c r="Z22" s="73">
        <f t="shared" si="5"/>
        <v>6</v>
      </c>
      <c r="AA22" s="22">
        <f t="shared" si="5"/>
        <v>28209.1</v>
      </c>
    </row>
    <row r="23" spans="1:27" ht="12.75" customHeight="1" x14ac:dyDescent="0.25">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5">
      <c r="A24" s="4" t="s">
        <v>27</v>
      </c>
      <c r="B24" s="16"/>
      <c r="C24" s="13"/>
      <c r="F24" s="16"/>
      <c r="G24" s="13"/>
      <c r="J24" s="16"/>
      <c r="K24" s="13"/>
      <c r="N24" s="16"/>
      <c r="O24" s="13"/>
      <c r="R24" s="16"/>
      <c r="S24" s="13"/>
      <c r="V24" s="16"/>
      <c r="W24" s="13"/>
      <c r="Z24" s="43"/>
      <c r="AA24" s="6"/>
    </row>
    <row r="25" spans="1:27" ht="12.75" customHeight="1" x14ac:dyDescent="0.25">
      <c r="A25" s="3" t="s">
        <v>50</v>
      </c>
      <c r="B25" s="16">
        <v>7</v>
      </c>
      <c r="C25" s="13">
        <v>168</v>
      </c>
      <c r="D25" s="23">
        <v>5</v>
      </c>
      <c r="E25" s="1">
        <v>114.97</v>
      </c>
      <c r="F25" s="16">
        <v>4</v>
      </c>
      <c r="G25" s="13">
        <v>71.97</v>
      </c>
      <c r="H25" s="23">
        <v>4</v>
      </c>
      <c r="I25" s="1">
        <v>93</v>
      </c>
      <c r="J25" s="16">
        <v>3</v>
      </c>
      <c r="K25" s="13">
        <v>88.1</v>
      </c>
      <c r="L25" s="23">
        <v>1</v>
      </c>
      <c r="M25" s="1">
        <v>10</v>
      </c>
      <c r="N25" s="16">
        <v>2</v>
      </c>
      <c r="O25" s="15">
        <v>82</v>
      </c>
      <c r="P25" s="23">
        <v>5</v>
      </c>
      <c r="Q25" s="28">
        <v>129</v>
      </c>
      <c r="R25" s="16">
        <v>12</v>
      </c>
      <c r="S25" s="15">
        <v>236.8</v>
      </c>
      <c r="T25" s="23">
        <v>19</v>
      </c>
      <c r="U25" s="28">
        <v>613.44000000000005</v>
      </c>
      <c r="V25" s="16">
        <v>29</v>
      </c>
      <c r="W25" s="15">
        <v>1639.5</v>
      </c>
      <c r="X25" s="23">
        <v>7</v>
      </c>
      <c r="Y25" s="28">
        <v>170</v>
      </c>
      <c r="Z25" s="43">
        <f>B25+D25+F25+H25+J25+L25+N25+P25+R25+T25+V25+X25</f>
        <v>98</v>
      </c>
      <c r="AA25" s="12">
        <f>C25+E25+G25+I25+K25+M25+O25+Q25+S25+U25+W25+Y25</f>
        <v>3416.78</v>
      </c>
    </row>
    <row r="26" spans="1:27" ht="12.75" customHeight="1" x14ac:dyDescent="0.25">
      <c r="A26" s="3" t="s">
        <v>51</v>
      </c>
      <c r="B26" s="16">
        <v>6</v>
      </c>
      <c r="C26" s="13">
        <v>274</v>
      </c>
      <c r="D26" s="23">
        <v>3</v>
      </c>
      <c r="E26" s="1">
        <v>220.59</v>
      </c>
      <c r="F26" s="16">
        <v>1</v>
      </c>
      <c r="G26" s="13">
        <v>4</v>
      </c>
      <c r="H26" s="23">
        <v>3</v>
      </c>
      <c r="I26" s="1">
        <v>51.66</v>
      </c>
      <c r="J26" s="16">
        <v>1</v>
      </c>
      <c r="K26" s="13">
        <v>20</v>
      </c>
      <c r="L26" s="23">
        <v>1</v>
      </c>
      <c r="M26" s="1">
        <v>31</v>
      </c>
      <c r="N26" s="16">
        <v>1</v>
      </c>
      <c r="O26" s="15">
        <v>20</v>
      </c>
      <c r="P26" s="23">
        <v>3</v>
      </c>
      <c r="Q26" s="28">
        <v>40</v>
      </c>
      <c r="R26" s="16">
        <v>8</v>
      </c>
      <c r="S26" s="15">
        <v>113.62</v>
      </c>
      <c r="T26" s="23">
        <v>5</v>
      </c>
      <c r="U26" s="28">
        <v>94.2</v>
      </c>
      <c r="V26" s="16">
        <v>5</v>
      </c>
      <c r="W26" s="15">
        <v>131.13999999999999</v>
      </c>
      <c r="X26" s="23">
        <v>1</v>
      </c>
      <c r="Y26" s="28">
        <v>19.309999999999999</v>
      </c>
      <c r="Z26" s="43">
        <f>B26+D26+F26+H26+J26+L26+N26+P26+R26+T26+V26+X26</f>
        <v>38</v>
      </c>
      <c r="AA26" s="12">
        <f>C26+E26+G26+I26+K26+M26+O26+Q26+S26+U26+W26+Y26</f>
        <v>1019.52</v>
      </c>
    </row>
    <row r="27" spans="1:27" s="45" customFormat="1" ht="12.75" customHeight="1" x14ac:dyDescent="0.25">
      <c r="A27" s="39" t="s">
        <v>68</v>
      </c>
      <c r="B27" s="42">
        <f t="shared" ref="B27:Y27" si="6">B25+B26</f>
        <v>13</v>
      </c>
      <c r="C27" s="59">
        <f t="shared" si="6"/>
        <v>442</v>
      </c>
      <c r="D27" s="60">
        <f t="shared" si="6"/>
        <v>8</v>
      </c>
      <c r="E27" s="61">
        <f t="shared" si="6"/>
        <v>335.56</v>
      </c>
      <c r="F27" s="42">
        <f t="shared" si="6"/>
        <v>5</v>
      </c>
      <c r="G27" s="59">
        <f t="shared" si="6"/>
        <v>75.97</v>
      </c>
      <c r="H27" s="60">
        <f t="shared" si="6"/>
        <v>7</v>
      </c>
      <c r="I27" s="61">
        <f t="shared" si="6"/>
        <v>144.66</v>
      </c>
      <c r="J27" s="42">
        <f t="shared" si="6"/>
        <v>4</v>
      </c>
      <c r="K27" s="59">
        <f t="shared" si="6"/>
        <v>108.1</v>
      </c>
      <c r="L27" s="60">
        <f t="shared" si="6"/>
        <v>2</v>
      </c>
      <c r="M27" s="61">
        <f t="shared" si="6"/>
        <v>41</v>
      </c>
      <c r="N27" s="42">
        <f t="shared" si="6"/>
        <v>3</v>
      </c>
      <c r="O27" s="59">
        <f t="shared" si="6"/>
        <v>102</v>
      </c>
      <c r="P27" s="60">
        <f t="shared" si="6"/>
        <v>8</v>
      </c>
      <c r="Q27" s="61">
        <f t="shared" si="6"/>
        <v>169</v>
      </c>
      <c r="R27" s="42">
        <f t="shared" si="6"/>
        <v>20</v>
      </c>
      <c r="S27" s="59">
        <f t="shared" si="6"/>
        <v>350.42</v>
      </c>
      <c r="T27" s="60">
        <f t="shared" si="6"/>
        <v>24</v>
      </c>
      <c r="U27" s="61">
        <f t="shared" si="6"/>
        <v>707.6400000000001</v>
      </c>
      <c r="V27" s="42">
        <f t="shared" si="6"/>
        <v>34</v>
      </c>
      <c r="W27" s="59">
        <f t="shared" si="6"/>
        <v>1770.6399999999999</v>
      </c>
      <c r="X27" s="60">
        <f t="shared" si="6"/>
        <v>8</v>
      </c>
      <c r="Y27" s="61">
        <f t="shared" si="6"/>
        <v>189.31</v>
      </c>
      <c r="Z27" s="66">
        <f t="shared" ref="Z27:AA27" si="7">SUM(Z25:Z26)</f>
        <v>136</v>
      </c>
      <c r="AA27" s="94">
        <f t="shared" si="7"/>
        <v>4436.3</v>
      </c>
    </row>
    <row r="28" spans="1:27" s="45" customFormat="1" ht="12.75" customHeight="1" x14ac:dyDescent="0.25">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5">
      <c r="A29" s="21" t="s">
        <v>19</v>
      </c>
      <c r="B29" s="16"/>
      <c r="C29" s="26">
        <f>SUM(C14+C22+C27)</f>
        <v>2810.4700000000003</v>
      </c>
      <c r="E29" s="10">
        <f>SUM(E14+E22+E27)</f>
        <v>1822.56</v>
      </c>
      <c r="F29" s="16"/>
      <c r="G29" s="26">
        <f>SUM(G14+G22+G27)</f>
        <v>2137.52</v>
      </c>
      <c r="I29" s="10">
        <f>SUM(I14+I22+I27)</f>
        <v>1442.16</v>
      </c>
      <c r="J29" s="16"/>
      <c r="K29" s="26">
        <f>SUM(K14+K22+K27)</f>
        <v>1095.2</v>
      </c>
      <c r="M29" s="10">
        <f>SUM(M14+M22+M27)</f>
        <v>696.3</v>
      </c>
      <c r="N29" s="16"/>
      <c r="O29" s="26">
        <f>SUM(O14+O22+O27)</f>
        <v>2158.52</v>
      </c>
      <c r="Q29" s="10">
        <f>SUM(Q14+Q22+Q27)</f>
        <v>3699.68</v>
      </c>
      <c r="R29" s="16"/>
      <c r="S29" s="26">
        <f>SUM(S14+S22+S27)</f>
        <v>5070.08</v>
      </c>
      <c r="U29" s="10">
        <f>SUM(U14+U22+U27)</f>
        <v>5644.77</v>
      </c>
      <c r="V29" s="16"/>
      <c r="W29" s="26">
        <f>SUM(W14+W22+W27)</f>
        <v>11702.23</v>
      </c>
      <c r="Y29" s="10">
        <f>SUM(Y14+Y22+Y27)</f>
        <v>10495.639999999998</v>
      </c>
      <c r="Z29" s="43"/>
      <c r="AA29" s="8">
        <f>SUM(AA14+AA22+AA27)</f>
        <v>48775.130000000005</v>
      </c>
    </row>
    <row r="30" spans="1:27" ht="12.75" customHeight="1" x14ac:dyDescent="0.25">
      <c r="B30" s="16"/>
      <c r="C30" s="13"/>
      <c r="F30" s="16"/>
      <c r="G30" s="13"/>
      <c r="J30" s="16"/>
      <c r="K30" s="13"/>
      <c r="N30" s="16"/>
      <c r="O30" s="13"/>
      <c r="R30" s="16"/>
      <c r="S30" s="13"/>
      <c r="V30" s="16"/>
      <c r="W30" s="13"/>
      <c r="Z30" s="43"/>
      <c r="AA30" s="6"/>
    </row>
    <row r="31" spans="1:27" ht="12.75" customHeight="1" x14ac:dyDescent="0.25">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v>5</v>
      </c>
      <c r="C32" s="53">
        <v>1000.67</v>
      </c>
      <c r="D32" s="48">
        <v>1</v>
      </c>
      <c r="E32" s="48">
        <v>108</v>
      </c>
      <c r="F32" s="53">
        <v>6</v>
      </c>
      <c r="G32" s="53">
        <v>1334.25</v>
      </c>
      <c r="H32" s="48"/>
      <c r="I32" s="48"/>
      <c r="J32" s="53">
        <v>2</v>
      </c>
      <c r="K32" s="53">
        <v>504.92</v>
      </c>
      <c r="L32" s="48"/>
      <c r="M32" s="48"/>
      <c r="N32" s="53">
        <v>2</v>
      </c>
      <c r="O32" s="53">
        <v>687.2</v>
      </c>
      <c r="P32" s="48">
        <v>1</v>
      </c>
      <c r="Q32" s="48">
        <v>88.03</v>
      </c>
      <c r="R32" s="53">
        <v>1</v>
      </c>
      <c r="S32" s="53">
        <v>112.1</v>
      </c>
      <c r="T32" s="48"/>
      <c r="U32" s="48"/>
      <c r="V32" s="53"/>
      <c r="W32" s="53"/>
      <c r="X32" s="48"/>
      <c r="Y32" s="48"/>
      <c r="Z32" s="38">
        <f t="shared" ref="Z32:AA34" si="8">SUM(B32+D32+F32+H32+J32+L32+N32+P32+R32+T32+V32+X32)</f>
        <v>18</v>
      </c>
      <c r="AA32" s="56">
        <f t="shared" si="8"/>
        <v>3835.17</v>
      </c>
    </row>
    <row r="33" spans="1:31" s="57" customFormat="1" x14ac:dyDescent="0.25">
      <c r="A33" s="52" t="s">
        <v>62</v>
      </c>
      <c r="B33" s="53">
        <v>1</v>
      </c>
      <c r="C33" s="53">
        <v>166.2</v>
      </c>
      <c r="D33" s="48">
        <v>-1</v>
      </c>
      <c r="E33" s="48">
        <v>0</v>
      </c>
      <c r="F33" s="53"/>
      <c r="G33" s="53"/>
      <c r="H33" s="48"/>
      <c r="I33" s="48"/>
      <c r="J33" s="53"/>
      <c r="K33" s="53"/>
      <c r="L33" s="48"/>
      <c r="M33" s="48"/>
      <c r="N33" s="53"/>
      <c r="O33" s="53"/>
      <c r="P33" s="48"/>
      <c r="Q33" s="48"/>
      <c r="R33" s="53">
        <v>1</v>
      </c>
      <c r="S33" s="53">
        <v>8.6</v>
      </c>
      <c r="T33" s="48"/>
      <c r="U33" s="48"/>
      <c r="V33" s="53"/>
      <c r="W33" s="53"/>
      <c r="X33" s="48">
        <v>0</v>
      </c>
      <c r="Y33" s="48">
        <v>110.7</v>
      </c>
      <c r="Z33" s="38">
        <f t="shared" si="8"/>
        <v>1</v>
      </c>
      <c r="AA33" s="56">
        <f t="shared" si="8"/>
        <v>285.5</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25">
      <c r="A35" s="4" t="s">
        <v>59</v>
      </c>
      <c r="B35" s="70">
        <f t="shared" ref="B35:AA35" si="9">SUM(B32:B34)</f>
        <v>6</v>
      </c>
      <c r="C35" s="49">
        <f t="shared" si="9"/>
        <v>1166.8699999999999</v>
      </c>
      <c r="D35" s="71">
        <f t="shared" si="9"/>
        <v>0</v>
      </c>
      <c r="E35" s="50">
        <f t="shared" si="9"/>
        <v>108</v>
      </c>
      <c r="F35" s="70">
        <f t="shared" si="9"/>
        <v>6</v>
      </c>
      <c r="G35" s="49">
        <f t="shared" si="9"/>
        <v>1334.25</v>
      </c>
      <c r="H35" s="71">
        <f t="shared" si="9"/>
        <v>0</v>
      </c>
      <c r="I35" s="50">
        <f t="shared" si="9"/>
        <v>0</v>
      </c>
      <c r="J35" s="70">
        <f t="shared" si="9"/>
        <v>2</v>
      </c>
      <c r="K35" s="49">
        <f t="shared" si="9"/>
        <v>504.92</v>
      </c>
      <c r="L35" s="71">
        <f t="shared" si="9"/>
        <v>0</v>
      </c>
      <c r="M35" s="50">
        <f t="shared" si="9"/>
        <v>0</v>
      </c>
      <c r="N35" s="70">
        <f t="shared" si="9"/>
        <v>2</v>
      </c>
      <c r="O35" s="49">
        <f t="shared" si="9"/>
        <v>687.2</v>
      </c>
      <c r="P35" s="71">
        <f t="shared" si="9"/>
        <v>1</v>
      </c>
      <c r="Q35" s="50">
        <f t="shared" si="9"/>
        <v>88.03</v>
      </c>
      <c r="R35" s="70">
        <f t="shared" si="9"/>
        <v>2</v>
      </c>
      <c r="S35" s="49">
        <f t="shared" si="9"/>
        <v>120.69999999999999</v>
      </c>
      <c r="T35" s="71">
        <f t="shared" si="9"/>
        <v>0</v>
      </c>
      <c r="U35" s="50">
        <f t="shared" si="9"/>
        <v>0</v>
      </c>
      <c r="V35" s="70">
        <f t="shared" si="9"/>
        <v>0</v>
      </c>
      <c r="W35" s="49">
        <f t="shared" si="9"/>
        <v>0</v>
      </c>
      <c r="X35" s="71">
        <f t="shared" si="9"/>
        <v>0</v>
      </c>
      <c r="Y35" s="50">
        <f t="shared" si="9"/>
        <v>110.7</v>
      </c>
      <c r="Z35" s="74">
        <f t="shared" si="9"/>
        <v>19</v>
      </c>
      <c r="AA35" s="51">
        <f t="shared" si="9"/>
        <v>4120.67</v>
      </c>
    </row>
    <row r="36" spans="1:31" s="4" customFormat="1" ht="12.75" customHeight="1" x14ac:dyDescent="0.25">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5">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5">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4" x14ac:dyDescent="0.25">
      <c r="A39" s="76" t="s">
        <v>64</v>
      </c>
      <c r="B39" s="77"/>
      <c r="C39" s="78">
        <f>C29-C5-C35</f>
        <v>1297.1000000000004</v>
      </c>
      <c r="D39" s="77"/>
      <c r="E39" s="78">
        <f>E29-E5-E35</f>
        <v>1155.06</v>
      </c>
      <c r="F39" s="78"/>
      <c r="G39" s="78">
        <f>G29-G5-G35</f>
        <v>366.27</v>
      </c>
      <c r="H39" s="77"/>
      <c r="I39" s="78">
        <f>I29-I5-I35</f>
        <v>784.66000000000008</v>
      </c>
      <c r="J39" s="77"/>
      <c r="K39" s="78">
        <f>K29-K5-K35</f>
        <v>403.78000000000003</v>
      </c>
      <c r="L39" s="77"/>
      <c r="M39" s="78">
        <f>M29-M5-M35</f>
        <v>523.79999999999995</v>
      </c>
      <c r="N39" s="78"/>
      <c r="O39" s="78">
        <f>O29-O5-O35</f>
        <v>1274.32</v>
      </c>
      <c r="P39" s="77"/>
      <c r="Q39" s="78">
        <f>Q29-Q5-Q35</f>
        <v>3293.1499999999996</v>
      </c>
      <c r="R39" s="77"/>
      <c r="S39" s="78">
        <f>S29-S5-S35</f>
        <v>4300.38</v>
      </c>
      <c r="T39" s="77"/>
      <c r="U39" s="78">
        <f>U29-U5-U35</f>
        <v>4739.2700000000004</v>
      </c>
      <c r="V39" s="77"/>
      <c r="W39" s="78">
        <f>W29-W5-W35</f>
        <v>10225.23</v>
      </c>
      <c r="X39" s="77"/>
      <c r="Y39" s="78">
        <f>Y29-Y5-Y35</f>
        <v>8752.9399999999969</v>
      </c>
      <c r="Z39" s="77"/>
      <c r="AA39" s="78">
        <f>AA29-AA5-AA35</f>
        <v>37115.960000000006</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AE40"/>
  <sheetViews>
    <sheetView workbookViewId="0">
      <pane xSplit="1" topLeftCell="T1" activePane="topRight" state="frozen"/>
      <selection pane="topRight"/>
    </sheetView>
  </sheetViews>
  <sheetFormatPr defaultRowHeight="13.2" x14ac:dyDescent="0.25"/>
  <cols>
    <col min="1" max="1" width="50.6640625" customWidth="1"/>
    <col min="2" max="2" width="9.6640625" style="23" customWidth="1"/>
    <col min="3" max="3" width="14.5546875" style="1" customWidth="1"/>
    <col min="4" max="4" width="9.6640625" style="23" customWidth="1"/>
    <col min="5" max="5" width="14.5546875" style="1" customWidth="1"/>
    <col min="6" max="6" width="9.6640625" style="23" customWidth="1"/>
    <col min="7" max="7" width="14.5546875" style="1" customWidth="1"/>
    <col min="8" max="8" width="9.6640625" style="23" customWidth="1"/>
    <col min="9" max="9" width="14.5546875" style="1" customWidth="1"/>
    <col min="10" max="10" width="9.6640625" style="23" customWidth="1"/>
    <col min="11" max="11" width="14.5546875" style="1" customWidth="1"/>
    <col min="12" max="12" width="9.6640625" style="23" customWidth="1"/>
    <col min="13" max="13" width="14.5546875" style="1" customWidth="1"/>
    <col min="14" max="14" width="9.6640625" style="23" customWidth="1"/>
    <col min="15" max="15" width="14.5546875" style="1" customWidth="1"/>
    <col min="16" max="16" width="9.6640625" style="23" customWidth="1"/>
    <col min="17" max="17" width="14.5546875" style="1" customWidth="1"/>
    <col min="18" max="18" width="9.6640625" style="23" customWidth="1"/>
    <col min="19" max="19" width="14.5546875" style="1" customWidth="1"/>
    <col min="20" max="20" width="9.6640625" style="23" customWidth="1"/>
    <col min="21" max="21" width="14.5546875" style="1" customWidth="1"/>
    <col min="22" max="22" width="9.6640625" style="23" customWidth="1"/>
    <col min="23" max="23" width="14.5546875" style="1" customWidth="1"/>
    <col min="24" max="24" width="9.6640625" style="23" customWidth="1"/>
    <col min="25" max="25" width="14.5546875" style="1" customWidth="1"/>
    <col min="26" max="26" width="9.6640625" style="23" customWidth="1"/>
    <col min="27" max="27" width="14.5546875" style="1" customWidth="1"/>
    <col min="28" max="194" width="8.88671875" customWidth="1"/>
  </cols>
  <sheetData>
    <row r="1" spans="1:29" ht="16.5" customHeight="1" x14ac:dyDescent="0.25">
      <c r="A1" s="4" t="s">
        <v>81</v>
      </c>
      <c r="B1" s="641" t="s">
        <v>0</v>
      </c>
      <c r="C1" s="641"/>
      <c r="D1" s="642" t="s">
        <v>1</v>
      </c>
      <c r="E1" s="642"/>
      <c r="F1" s="641" t="s">
        <v>2</v>
      </c>
      <c r="G1" s="641"/>
      <c r="H1" s="642" t="s">
        <v>3</v>
      </c>
      <c r="I1" s="642"/>
      <c r="J1" s="641" t="s">
        <v>4</v>
      </c>
      <c r="K1" s="641"/>
      <c r="L1" s="642" t="s">
        <v>5</v>
      </c>
      <c r="M1" s="642"/>
      <c r="N1" s="641" t="s">
        <v>6</v>
      </c>
      <c r="O1" s="641"/>
      <c r="P1" s="642" t="s">
        <v>7</v>
      </c>
      <c r="Q1" s="642"/>
      <c r="R1" s="641" t="s">
        <v>8</v>
      </c>
      <c r="S1" s="641"/>
      <c r="T1" s="642" t="s">
        <v>9</v>
      </c>
      <c r="U1" s="642"/>
      <c r="V1" s="641" t="s">
        <v>10</v>
      </c>
      <c r="W1" s="641"/>
      <c r="X1" s="642" t="s">
        <v>11</v>
      </c>
      <c r="Y1" s="642"/>
      <c r="Z1" s="643" t="s">
        <v>12</v>
      </c>
      <c r="AA1" s="643"/>
    </row>
    <row r="2" spans="1:29" ht="12.75" customHeight="1" x14ac:dyDescent="0.25">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170</v>
      </c>
      <c r="C3" s="13">
        <v>1016</v>
      </c>
      <c r="D3" s="23">
        <v>153</v>
      </c>
      <c r="E3" s="1">
        <v>1157.5</v>
      </c>
      <c r="F3" s="16">
        <v>178</v>
      </c>
      <c r="G3" s="13">
        <v>1138</v>
      </c>
      <c r="H3" s="23">
        <v>174</v>
      </c>
      <c r="I3" s="1">
        <v>990.5</v>
      </c>
      <c r="J3" s="16">
        <v>139</v>
      </c>
      <c r="K3" s="13">
        <v>824</v>
      </c>
      <c r="L3" s="23">
        <v>146</v>
      </c>
      <c r="M3" s="1">
        <v>922</v>
      </c>
      <c r="N3" s="16">
        <v>151</v>
      </c>
      <c r="O3" s="13">
        <v>765</v>
      </c>
      <c r="P3" s="23">
        <v>172</v>
      </c>
      <c r="Q3" s="1">
        <v>874</v>
      </c>
      <c r="R3" s="16">
        <v>223</v>
      </c>
      <c r="S3" s="13">
        <v>1053</v>
      </c>
      <c r="T3" s="23">
        <v>271</v>
      </c>
      <c r="U3" s="1">
        <v>1419.5</v>
      </c>
      <c r="V3" s="16">
        <v>286</v>
      </c>
      <c r="W3" s="13">
        <v>1387</v>
      </c>
      <c r="X3" s="23">
        <v>275</v>
      </c>
      <c r="Y3" s="1">
        <v>1659.5</v>
      </c>
      <c r="Z3" s="43">
        <f>B3+D3+F3+H3+J3+L3+N3+P3+R3+T3+V3+X3</f>
        <v>2338</v>
      </c>
      <c r="AA3" s="6">
        <f>C3+E3+G3+I3+K3+M3+O3+Q3+S3+U3+W3+Y3</f>
        <v>13206</v>
      </c>
    </row>
    <row r="4" spans="1:29" ht="12.75" customHeight="1" x14ac:dyDescent="0.25">
      <c r="A4" s="3" t="s">
        <v>38</v>
      </c>
      <c r="B4" s="16"/>
      <c r="C4" s="25">
        <v>328</v>
      </c>
      <c r="E4" s="27">
        <v>306</v>
      </c>
      <c r="F4" s="16"/>
      <c r="G4" s="25">
        <v>352</v>
      </c>
      <c r="I4" s="27">
        <v>340</v>
      </c>
      <c r="J4" s="16"/>
      <c r="K4" s="25">
        <v>260</v>
      </c>
      <c r="M4" s="27">
        <v>288</v>
      </c>
      <c r="N4" s="16"/>
      <c r="O4" s="25">
        <v>298</v>
      </c>
      <c r="Q4" s="27">
        <v>342</v>
      </c>
      <c r="R4" s="16"/>
      <c r="S4" s="25">
        <v>440</v>
      </c>
      <c r="U4" s="27">
        <v>528</v>
      </c>
      <c r="V4" s="16"/>
      <c r="W4" s="25">
        <v>568</v>
      </c>
      <c r="Y4" s="27">
        <v>528</v>
      </c>
      <c r="Z4" s="43"/>
      <c r="AA4" s="7">
        <f>C4+E4+G4+I4+K4+M4+O4+Q4+S4+U4+W4+Y4</f>
        <v>4578</v>
      </c>
      <c r="AB4" s="18"/>
    </row>
    <row r="5" spans="1:29" ht="12.75" customHeight="1" x14ac:dyDescent="0.25">
      <c r="A5" s="4" t="s">
        <v>15</v>
      </c>
      <c r="B5" s="16"/>
      <c r="C5" s="26">
        <f>SUM(C3:C4)</f>
        <v>1344</v>
      </c>
      <c r="E5" s="10">
        <f>SUM(E3:E4)</f>
        <v>1463.5</v>
      </c>
      <c r="F5" s="16"/>
      <c r="G5" s="26">
        <f>SUM(G3:G4)</f>
        <v>1490</v>
      </c>
      <c r="I5" s="10">
        <f>SUM(I3:I4)</f>
        <v>1330.5</v>
      </c>
      <c r="J5" s="16"/>
      <c r="K5" s="26">
        <f>SUM(K3:K4)</f>
        <v>1084</v>
      </c>
      <c r="M5" s="10">
        <f>SUM(M3:M4)</f>
        <v>1210</v>
      </c>
      <c r="N5" s="16"/>
      <c r="O5" s="26">
        <f>SUM(O3:O4)</f>
        <v>1063</v>
      </c>
      <c r="Q5" s="10">
        <f>SUM(Q3:Q4)</f>
        <v>1216</v>
      </c>
      <c r="R5" s="16"/>
      <c r="S5" s="26">
        <f>SUM(S3:S4)</f>
        <v>1493</v>
      </c>
      <c r="U5" s="10">
        <f>SUM(U3:U4)</f>
        <v>1947.5</v>
      </c>
      <c r="V5" s="16"/>
      <c r="W5" s="26">
        <f>SUM(W3:W4)</f>
        <v>1955</v>
      </c>
      <c r="Y5" s="10">
        <f>SUM(Y3:Y4)</f>
        <v>2187.5</v>
      </c>
      <c r="Z5" s="43"/>
      <c r="AA5" s="9">
        <f>SUM(AA3:AA4)</f>
        <v>17784</v>
      </c>
    </row>
    <row r="6" spans="1:29" ht="12.75" customHeight="1" x14ac:dyDescent="0.25">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36875.74</v>
      </c>
      <c r="D7" s="23"/>
      <c r="E7" s="93">
        <v>29186.76</v>
      </c>
      <c r="F7" s="16"/>
      <c r="G7" s="92">
        <v>33944.51</v>
      </c>
      <c r="H7" s="23"/>
      <c r="I7" s="93">
        <v>44021.39</v>
      </c>
      <c r="J7" s="16"/>
      <c r="K7" s="92">
        <v>26550.25</v>
      </c>
      <c r="L7" s="23"/>
      <c r="M7" s="93">
        <v>32823.68</v>
      </c>
      <c r="N7" s="16"/>
      <c r="O7" s="92">
        <v>39090.720000000001</v>
      </c>
      <c r="P7" s="23"/>
      <c r="Q7" s="93">
        <v>54776.87</v>
      </c>
      <c r="R7" s="16"/>
      <c r="S7" s="92">
        <v>62985.47</v>
      </c>
      <c r="T7" s="23"/>
      <c r="U7" s="93">
        <v>91565.83</v>
      </c>
      <c r="V7" s="16"/>
      <c r="W7" s="92">
        <v>84894.23</v>
      </c>
      <c r="X7" s="23"/>
      <c r="Y7" s="93">
        <v>85306.6</v>
      </c>
      <c r="Z7" s="72"/>
      <c r="AA7" s="95">
        <f>C7+E7+G7+I7+K7+M7+O7+Q7+S7+U7+W7+Y7</f>
        <v>622022.05000000005</v>
      </c>
      <c r="AC7" s="93"/>
    </row>
    <row r="8" spans="1:29" ht="12.75" customHeight="1" x14ac:dyDescent="0.25">
      <c r="A8" s="4"/>
      <c r="B8" s="16"/>
      <c r="C8" s="26"/>
      <c r="E8" s="10"/>
      <c r="F8" s="16"/>
      <c r="G8" s="26"/>
      <c r="I8" s="10"/>
      <c r="J8" s="16"/>
      <c r="K8" s="26"/>
      <c r="M8" s="10"/>
      <c r="N8" s="16"/>
      <c r="O8" s="26"/>
      <c r="Q8" s="10"/>
      <c r="R8" s="16"/>
      <c r="S8" s="26"/>
      <c r="U8" s="10"/>
      <c r="V8" s="16"/>
      <c r="W8" s="26"/>
      <c r="Y8" s="10"/>
      <c r="Z8" s="72"/>
      <c r="AA8" s="9"/>
      <c r="AC8" s="11"/>
    </row>
    <row r="9" spans="1:29" ht="12.75" customHeight="1" x14ac:dyDescent="0.25">
      <c r="A9" s="4" t="s">
        <v>24</v>
      </c>
      <c r="B9" s="16"/>
      <c r="C9" s="13"/>
      <c r="F9" s="16"/>
      <c r="G9" s="13"/>
      <c r="J9" s="16"/>
      <c r="K9" s="13"/>
      <c r="N9" s="16"/>
      <c r="O9" s="13"/>
      <c r="R9" s="16"/>
      <c r="S9" s="13"/>
      <c r="V9" s="16"/>
      <c r="W9" s="13"/>
      <c r="Z9" s="43"/>
      <c r="AA9" s="6"/>
    </row>
    <row r="10" spans="1:29" ht="12.75" customHeight="1" x14ac:dyDescent="0.25">
      <c r="A10" s="3" t="s">
        <v>26</v>
      </c>
      <c r="B10" s="16">
        <v>85</v>
      </c>
      <c r="C10" s="13">
        <v>2785.7</v>
      </c>
      <c r="D10" s="530">
        <v>40</v>
      </c>
      <c r="E10" s="532">
        <v>1514.55</v>
      </c>
      <c r="F10" s="16">
        <v>70</v>
      </c>
      <c r="G10" s="13">
        <v>2656.45</v>
      </c>
      <c r="H10" s="23">
        <v>94</v>
      </c>
      <c r="I10" s="1">
        <v>2601.25</v>
      </c>
      <c r="J10" s="16">
        <v>55</v>
      </c>
      <c r="K10" s="13">
        <v>1914.1</v>
      </c>
      <c r="L10" s="23">
        <v>58</v>
      </c>
      <c r="M10" s="1">
        <v>2372.85</v>
      </c>
      <c r="N10" s="16">
        <v>72</v>
      </c>
      <c r="O10" s="13">
        <v>3137.31</v>
      </c>
      <c r="P10" s="23">
        <v>98</v>
      </c>
      <c r="Q10" s="1">
        <v>4259.7299999999996</v>
      </c>
      <c r="R10" s="16">
        <v>128</v>
      </c>
      <c r="S10" s="16">
        <v>5047.09</v>
      </c>
      <c r="T10" s="23">
        <v>167</v>
      </c>
      <c r="U10" s="1">
        <v>6660.04</v>
      </c>
      <c r="V10" s="16">
        <v>156</v>
      </c>
      <c r="W10" s="13">
        <v>5632.35</v>
      </c>
      <c r="X10" s="23">
        <v>149</v>
      </c>
      <c r="Y10" s="1">
        <v>5917.31</v>
      </c>
      <c r="Z10" s="43">
        <f t="shared" ref="Z10:AA13" si="0">B10+D10+F10+H10+J10+L10+N10+P10+R10+T10+V10+X10</f>
        <v>1172</v>
      </c>
      <c r="AA10" s="6">
        <f t="shared" si="0"/>
        <v>44498.729999999996</v>
      </c>
    </row>
    <row r="11" spans="1:29" ht="12.75" customHeight="1" x14ac:dyDescent="0.25">
      <c r="A11" s="3" t="s">
        <v>98</v>
      </c>
      <c r="B11" s="16"/>
      <c r="C11" s="13"/>
      <c r="D11" s="530"/>
      <c r="E11" s="532"/>
      <c r="F11" s="16"/>
      <c r="G11" s="13"/>
      <c r="J11" s="16"/>
      <c r="K11" s="13"/>
      <c r="N11" s="16"/>
      <c r="O11" s="13"/>
      <c r="R11" s="16">
        <v>7</v>
      </c>
      <c r="S11" s="16">
        <v>157.19999999999999</v>
      </c>
      <c r="T11" s="23">
        <v>8</v>
      </c>
      <c r="U11" s="1">
        <v>267.14</v>
      </c>
      <c r="V11" s="16">
        <v>15</v>
      </c>
      <c r="W11" s="13">
        <v>1426.28</v>
      </c>
      <c r="X11" s="23">
        <v>16</v>
      </c>
      <c r="Y11" s="1">
        <v>1113.05</v>
      </c>
      <c r="Z11" s="43">
        <f t="shared" ref="Z11" si="1">B11+D11+F11+H11+J11+L11+N11+P11+R11+T11+V11+X11</f>
        <v>46</v>
      </c>
      <c r="AA11" s="6">
        <f t="shared" ref="AA11" si="2">C11+E11+G11+I11+K11+M11+O11+Q11+S11+U11+W11+Y11</f>
        <v>2963.67</v>
      </c>
    </row>
    <row r="12" spans="1:29" ht="12.75" customHeight="1" x14ac:dyDescent="0.25">
      <c r="A12" s="360" t="s">
        <v>76</v>
      </c>
      <c r="B12" s="16"/>
      <c r="C12" s="13"/>
      <c r="D12" s="530">
        <v>2</v>
      </c>
      <c r="E12" s="532">
        <v>18.440000000000001</v>
      </c>
      <c r="F12" s="16">
        <v>6</v>
      </c>
      <c r="G12" s="13">
        <v>79.099999999999994</v>
      </c>
      <c r="H12" s="23">
        <v>5</v>
      </c>
      <c r="I12" s="1">
        <v>160.83000000000001</v>
      </c>
      <c r="J12" s="16"/>
      <c r="K12" s="13"/>
      <c r="L12" s="23">
        <v>-2</v>
      </c>
      <c r="M12" s="1">
        <v>-207.95</v>
      </c>
      <c r="N12" s="16">
        <v>2</v>
      </c>
      <c r="O12" s="13">
        <v>15.9</v>
      </c>
      <c r="P12" s="23">
        <v>3</v>
      </c>
      <c r="Q12" s="1">
        <v>37.9</v>
      </c>
      <c r="R12" s="16">
        <v>-2</v>
      </c>
      <c r="S12" s="16">
        <v>-392.6</v>
      </c>
      <c r="T12" s="23">
        <v>1</v>
      </c>
      <c r="U12" s="1">
        <v>5.56</v>
      </c>
      <c r="V12" s="16">
        <v>14</v>
      </c>
      <c r="W12" s="13">
        <v>145.31</v>
      </c>
      <c r="X12" s="23">
        <v>3</v>
      </c>
      <c r="Y12" s="1">
        <v>75.239999999999995</v>
      </c>
      <c r="Z12" s="43">
        <f t="shared" si="0"/>
        <v>32</v>
      </c>
      <c r="AA12" s="6">
        <f t="shared" si="0"/>
        <v>-62.269999999999996</v>
      </c>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25">
      <c r="A14" s="20" t="s">
        <v>20</v>
      </c>
      <c r="B14" s="16">
        <f t="shared" ref="B14:AA14" si="3">SUM(B10:B13)</f>
        <v>85</v>
      </c>
      <c r="C14" s="26">
        <f t="shared" si="3"/>
        <v>2785.7</v>
      </c>
      <c r="D14" s="23">
        <f t="shared" si="3"/>
        <v>42</v>
      </c>
      <c r="E14" s="529">
        <f t="shared" si="3"/>
        <v>1532.99</v>
      </c>
      <c r="F14" s="16">
        <f t="shared" si="3"/>
        <v>76</v>
      </c>
      <c r="G14" s="26">
        <f t="shared" si="3"/>
        <v>2735.5499999999997</v>
      </c>
      <c r="H14" s="23">
        <f t="shared" si="3"/>
        <v>99</v>
      </c>
      <c r="I14" s="10">
        <f t="shared" si="3"/>
        <v>2762.08</v>
      </c>
      <c r="J14" s="16">
        <f t="shared" si="3"/>
        <v>55</v>
      </c>
      <c r="K14" s="26">
        <f t="shared" si="3"/>
        <v>1914.1</v>
      </c>
      <c r="L14" s="23">
        <f t="shared" si="3"/>
        <v>56</v>
      </c>
      <c r="M14" s="10">
        <f t="shared" si="3"/>
        <v>2164.9</v>
      </c>
      <c r="N14" s="16">
        <f t="shared" si="3"/>
        <v>74</v>
      </c>
      <c r="O14" s="26">
        <f t="shared" si="3"/>
        <v>3153.21</v>
      </c>
      <c r="P14" s="23">
        <f t="shared" si="3"/>
        <v>101</v>
      </c>
      <c r="Q14" s="10">
        <f t="shared" si="3"/>
        <v>4297.6299999999992</v>
      </c>
      <c r="R14" s="75">
        <f t="shared" si="3"/>
        <v>133</v>
      </c>
      <c r="S14" s="31">
        <f t="shared" si="3"/>
        <v>4811.6899999999996</v>
      </c>
      <c r="T14" s="23">
        <f t="shared" si="3"/>
        <v>176</v>
      </c>
      <c r="U14" s="10">
        <f t="shared" si="3"/>
        <v>6932.7400000000007</v>
      </c>
      <c r="V14" s="16">
        <f t="shared" si="3"/>
        <v>185</v>
      </c>
      <c r="W14" s="26">
        <f t="shared" si="3"/>
        <v>7203.9400000000005</v>
      </c>
      <c r="X14" s="23">
        <f t="shared" si="3"/>
        <v>168</v>
      </c>
      <c r="Y14" s="10">
        <f t="shared" si="3"/>
        <v>7105.6</v>
      </c>
      <c r="Z14" s="73">
        <f t="shared" si="3"/>
        <v>1250</v>
      </c>
      <c r="AA14" s="22">
        <f t="shared" si="3"/>
        <v>47400.13</v>
      </c>
    </row>
    <row r="15" spans="1:29" ht="12.75" customHeight="1" x14ac:dyDescent="0.25">
      <c r="B15" s="16"/>
      <c r="C15" s="13"/>
      <c r="F15" s="16"/>
      <c r="G15" s="13"/>
      <c r="J15" s="16"/>
      <c r="K15" s="13"/>
      <c r="N15" s="16"/>
      <c r="O15" s="13"/>
      <c r="R15" s="16"/>
      <c r="S15" s="13"/>
      <c r="V15" s="16"/>
      <c r="W15" s="13"/>
      <c r="Z15" s="43"/>
      <c r="AA15" s="6"/>
    </row>
    <row r="16" spans="1:29" ht="12.75" customHeight="1" x14ac:dyDescent="0.25">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J18" s="16"/>
      <c r="K18" s="13"/>
      <c r="M18" s="532"/>
      <c r="N18" s="16">
        <v>1</v>
      </c>
      <c r="O18" s="13">
        <v>299.3</v>
      </c>
      <c r="P18" s="23">
        <v>1</v>
      </c>
      <c r="Q18" s="1">
        <v>292.7</v>
      </c>
      <c r="R18" s="16"/>
      <c r="S18" s="13"/>
      <c r="T18" s="23">
        <v>2</v>
      </c>
      <c r="U18" s="1">
        <v>578</v>
      </c>
      <c r="V18" s="16"/>
      <c r="W18" s="13"/>
      <c r="Z18" s="43">
        <f t="shared" si="4"/>
        <v>4</v>
      </c>
      <c r="AA18" s="6">
        <f t="shared" si="4"/>
        <v>1170</v>
      </c>
    </row>
    <row r="19" spans="1:27" ht="12.75" customHeight="1" x14ac:dyDescent="0.25">
      <c r="A19" s="3" t="s">
        <v>53</v>
      </c>
      <c r="B19" s="16">
        <v>3</v>
      </c>
      <c r="C19" s="16">
        <v>3965.68</v>
      </c>
      <c r="D19" s="23">
        <v>5</v>
      </c>
      <c r="E19" s="530">
        <v>1896.96</v>
      </c>
      <c r="F19" s="16">
        <v>1</v>
      </c>
      <c r="G19" s="16">
        <v>2647.56</v>
      </c>
      <c r="H19" s="23">
        <v>2</v>
      </c>
      <c r="I19" s="530">
        <v>2060.08</v>
      </c>
      <c r="J19" s="16">
        <v>4</v>
      </c>
      <c r="K19" s="13">
        <v>2394.36</v>
      </c>
      <c r="L19" s="23">
        <v>9</v>
      </c>
      <c r="M19" s="1">
        <v>4899.75</v>
      </c>
      <c r="N19" s="16">
        <v>1</v>
      </c>
      <c r="O19" s="13">
        <v>2031.69</v>
      </c>
      <c r="P19" s="23">
        <v>1</v>
      </c>
      <c r="Q19" s="532">
        <v>2400.3000000000002</v>
      </c>
      <c r="R19" s="16">
        <v>3</v>
      </c>
      <c r="S19" s="13">
        <v>1957.41</v>
      </c>
      <c r="T19" s="23">
        <v>6</v>
      </c>
      <c r="U19" s="1">
        <v>3784.44</v>
      </c>
      <c r="V19" s="16">
        <v>6</v>
      </c>
      <c r="W19" s="13">
        <v>3098.56</v>
      </c>
      <c r="X19" s="23">
        <v>8</v>
      </c>
      <c r="Y19" s="1">
        <v>2768.26</v>
      </c>
      <c r="Z19" s="43">
        <f t="shared" si="4"/>
        <v>49</v>
      </c>
      <c r="AA19" s="6">
        <f t="shared" si="4"/>
        <v>33905.049999999996</v>
      </c>
    </row>
    <row r="20" spans="1:27" ht="12.75" customHeight="1" x14ac:dyDescent="0.25">
      <c r="A20" s="3" t="s">
        <v>23</v>
      </c>
      <c r="B20" s="16">
        <v>21</v>
      </c>
      <c r="C20" s="16">
        <v>8767.07</v>
      </c>
      <c r="D20" s="23">
        <v>42</v>
      </c>
      <c r="E20" s="530">
        <v>15725.95</v>
      </c>
      <c r="F20" s="16">
        <v>38</v>
      </c>
      <c r="G20" s="16">
        <v>19261.830000000002</v>
      </c>
      <c r="H20" s="23">
        <v>21</v>
      </c>
      <c r="I20" s="530">
        <v>15774.45</v>
      </c>
      <c r="J20" s="16">
        <v>15</v>
      </c>
      <c r="K20" s="13">
        <v>9090.1</v>
      </c>
      <c r="L20" s="23">
        <v>11</v>
      </c>
      <c r="M20" s="532">
        <v>6451.27</v>
      </c>
      <c r="N20" s="16">
        <v>4</v>
      </c>
      <c r="O20" s="13">
        <v>6112.96</v>
      </c>
      <c r="P20" s="23">
        <v>7</v>
      </c>
      <c r="Q20" s="532">
        <v>3054.07</v>
      </c>
      <c r="R20" s="16">
        <v>12</v>
      </c>
      <c r="S20" s="13">
        <v>5696.75</v>
      </c>
      <c r="T20" s="23">
        <v>5</v>
      </c>
      <c r="U20" s="1">
        <v>5313.19</v>
      </c>
      <c r="V20" s="16">
        <v>6</v>
      </c>
      <c r="W20" s="13">
        <v>3009.03</v>
      </c>
      <c r="X20" s="23">
        <v>8</v>
      </c>
      <c r="Y20" s="1">
        <v>1977.6</v>
      </c>
      <c r="Z20" s="43">
        <f t="shared" si="4"/>
        <v>190</v>
      </c>
      <c r="AA20" s="6">
        <f t="shared" si="4"/>
        <v>100234.27000000003</v>
      </c>
    </row>
    <row r="21" spans="1:27" ht="12.75" customHeight="1" x14ac:dyDescent="0.25">
      <c r="A21" s="3" t="s">
        <v>55</v>
      </c>
      <c r="B21" s="25"/>
      <c r="C21" s="14"/>
      <c r="D21" s="27"/>
      <c r="E21" s="2"/>
      <c r="F21" s="25"/>
      <c r="G21" s="14"/>
      <c r="H21" s="27">
        <v>1</v>
      </c>
      <c r="I21" s="2">
        <v>115.24</v>
      </c>
      <c r="J21" s="16">
        <v>2</v>
      </c>
      <c r="K21" s="13">
        <v>361.46</v>
      </c>
      <c r="N21" s="16"/>
      <c r="O21" s="13"/>
      <c r="R21" s="16"/>
      <c r="S21" s="13"/>
      <c r="V21" s="16"/>
      <c r="W21" s="13"/>
      <c r="Z21" s="43">
        <f t="shared" si="4"/>
        <v>3</v>
      </c>
      <c r="AA21" s="6">
        <f t="shared" si="4"/>
        <v>476.7</v>
      </c>
    </row>
    <row r="22" spans="1:27" ht="12.75" customHeight="1" x14ac:dyDescent="0.25">
      <c r="A22" s="4" t="s">
        <v>21</v>
      </c>
      <c r="B22" s="16">
        <f t="shared" ref="B22:AA22" si="5">SUM(B17:B21)</f>
        <v>24</v>
      </c>
      <c r="C22" s="26">
        <f t="shared" si="5"/>
        <v>12732.75</v>
      </c>
      <c r="D22" s="23">
        <f t="shared" si="5"/>
        <v>47</v>
      </c>
      <c r="E22" s="10">
        <f t="shared" si="5"/>
        <v>17622.91</v>
      </c>
      <c r="F22" s="16">
        <f t="shared" si="5"/>
        <v>39</v>
      </c>
      <c r="G22" s="26">
        <f t="shared" si="5"/>
        <v>21909.390000000003</v>
      </c>
      <c r="H22" s="23">
        <f t="shared" si="5"/>
        <v>24</v>
      </c>
      <c r="I22" s="10">
        <f t="shared" si="5"/>
        <v>17949.77</v>
      </c>
      <c r="J22" s="35">
        <f t="shared" si="5"/>
        <v>21</v>
      </c>
      <c r="K22" s="32">
        <f t="shared" si="5"/>
        <v>11845.92</v>
      </c>
      <c r="L22" s="34">
        <f t="shared" si="5"/>
        <v>20</v>
      </c>
      <c r="M22" s="33">
        <f t="shared" si="5"/>
        <v>11351.02</v>
      </c>
      <c r="N22" s="35">
        <f t="shared" si="5"/>
        <v>6</v>
      </c>
      <c r="O22" s="32">
        <f t="shared" si="5"/>
        <v>8443.9500000000007</v>
      </c>
      <c r="P22" s="34">
        <f t="shared" si="5"/>
        <v>9</v>
      </c>
      <c r="Q22" s="33">
        <f t="shared" si="5"/>
        <v>5747.07</v>
      </c>
      <c r="R22" s="35">
        <f t="shared" si="5"/>
        <v>15</v>
      </c>
      <c r="S22" s="32">
        <f t="shared" si="5"/>
        <v>7654.16</v>
      </c>
      <c r="T22" s="34">
        <f t="shared" si="5"/>
        <v>13</v>
      </c>
      <c r="U22" s="33">
        <f t="shared" si="5"/>
        <v>9675.630000000001</v>
      </c>
      <c r="V22" s="35">
        <f t="shared" si="5"/>
        <v>12</v>
      </c>
      <c r="W22" s="32">
        <f t="shared" si="5"/>
        <v>6107.59</v>
      </c>
      <c r="X22" s="34">
        <f t="shared" si="5"/>
        <v>16</v>
      </c>
      <c r="Y22" s="33">
        <f t="shared" si="5"/>
        <v>4745.8600000000006</v>
      </c>
      <c r="Z22" s="73">
        <f t="shared" si="5"/>
        <v>246</v>
      </c>
      <c r="AA22" s="22">
        <f t="shared" si="5"/>
        <v>135786.02000000005</v>
      </c>
    </row>
    <row r="23" spans="1:27" ht="12.75" customHeight="1" x14ac:dyDescent="0.25">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5">
      <c r="A24" s="4" t="s">
        <v>27</v>
      </c>
      <c r="B24" s="16"/>
      <c r="C24" s="13"/>
      <c r="F24" s="16"/>
      <c r="G24" s="13"/>
      <c r="J24" s="16"/>
      <c r="K24" s="13"/>
      <c r="N24" s="16"/>
      <c r="O24" s="13"/>
      <c r="R24" s="16"/>
      <c r="S24" s="13"/>
      <c r="V24" s="16"/>
      <c r="W24" s="13"/>
      <c r="Z24" s="43"/>
      <c r="AA24" s="6"/>
    </row>
    <row r="25" spans="1:27" ht="12.75" customHeight="1" x14ac:dyDescent="0.25">
      <c r="A25" s="3" t="s">
        <v>50</v>
      </c>
      <c r="B25" s="16">
        <v>17</v>
      </c>
      <c r="C25" s="13">
        <v>232</v>
      </c>
      <c r="D25" s="23">
        <v>21</v>
      </c>
      <c r="E25" s="1">
        <v>354.98</v>
      </c>
      <c r="F25" s="16">
        <v>15</v>
      </c>
      <c r="G25" s="13">
        <v>394.8</v>
      </c>
      <c r="H25" s="23">
        <v>27</v>
      </c>
      <c r="I25" s="1">
        <v>647.9</v>
      </c>
      <c r="J25" s="16">
        <v>14</v>
      </c>
      <c r="K25" s="13">
        <v>312.49</v>
      </c>
      <c r="L25" s="23">
        <v>14</v>
      </c>
      <c r="M25" s="1">
        <v>286.14999999999998</v>
      </c>
      <c r="N25" s="16">
        <v>20</v>
      </c>
      <c r="O25" s="15">
        <v>421.4</v>
      </c>
      <c r="P25" s="23">
        <v>13</v>
      </c>
      <c r="Q25" s="28">
        <v>283.60000000000002</v>
      </c>
      <c r="R25" s="16">
        <v>40</v>
      </c>
      <c r="S25" s="15">
        <v>936.71</v>
      </c>
      <c r="T25" s="23">
        <v>54</v>
      </c>
      <c r="U25" s="28">
        <v>2238.09</v>
      </c>
      <c r="V25" s="16">
        <v>37</v>
      </c>
      <c r="W25" s="15">
        <v>2535.48</v>
      </c>
      <c r="X25" s="23">
        <v>15</v>
      </c>
      <c r="Y25" s="28">
        <v>344.92</v>
      </c>
      <c r="Z25" s="43">
        <f>B25+D25+F25+H25+J25+L25+N25+P25+R25+T25+V25+X25</f>
        <v>287</v>
      </c>
      <c r="AA25" s="12">
        <f>C25+E25+G25+I25+K25+M25+O25+Q25+S25+U25+W25+Y25</f>
        <v>8988.52</v>
      </c>
    </row>
    <row r="26" spans="1:27" ht="12.75" customHeight="1" x14ac:dyDescent="0.25">
      <c r="A26" s="3" t="s">
        <v>51</v>
      </c>
      <c r="B26" s="16">
        <v>5</v>
      </c>
      <c r="C26" s="13">
        <v>111</v>
      </c>
      <c r="D26" s="23">
        <v>4</v>
      </c>
      <c r="E26" s="1">
        <v>127.87</v>
      </c>
      <c r="F26" s="16">
        <v>4</v>
      </c>
      <c r="G26" s="13">
        <v>160.91</v>
      </c>
      <c r="H26" s="23">
        <v>7</v>
      </c>
      <c r="I26" s="1">
        <v>262.32</v>
      </c>
      <c r="J26" s="16">
        <v>3</v>
      </c>
      <c r="K26" s="13">
        <v>47.06</v>
      </c>
      <c r="L26" s="23">
        <v>5</v>
      </c>
      <c r="M26" s="1">
        <v>62.59</v>
      </c>
      <c r="N26" s="16">
        <v>2</v>
      </c>
      <c r="O26" s="15">
        <v>13.66</v>
      </c>
      <c r="P26" s="23">
        <v>7</v>
      </c>
      <c r="Q26" s="28">
        <v>85.38</v>
      </c>
      <c r="R26" s="16">
        <v>6</v>
      </c>
      <c r="S26" s="15">
        <v>187.78</v>
      </c>
      <c r="T26" s="23">
        <v>6</v>
      </c>
      <c r="U26" s="28">
        <v>134.38</v>
      </c>
      <c r="V26" s="16">
        <v>2</v>
      </c>
      <c r="W26" s="15">
        <v>85.24</v>
      </c>
      <c r="X26" s="23">
        <v>5</v>
      </c>
      <c r="Y26" s="28">
        <v>122.69</v>
      </c>
      <c r="Z26" s="43">
        <f>B26+D26+F26+H26+J26+L26+N26+P26+R26+T26+V26+X26</f>
        <v>56</v>
      </c>
      <c r="AA26" s="12">
        <f>C26+E26+G26+I26+K26+M26+O26+Q26+S26+U26+W26+Y26</f>
        <v>1400.8799999999999</v>
      </c>
    </row>
    <row r="27" spans="1:27" s="45" customFormat="1" ht="12.75" customHeight="1" x14ac:dyDescent="0.25">
      <c r="A27" s="39" t="s">
        <v>68</v>
      </c>
      <c r="B27" s="42">
        <f t="shared" ref="B27:Y27" si="6">B25+B26</f>
        <v>22</v>
      </c>
      <c r="C27" s="59">
        <f t="shared" si="6"/>
        <v>343</v>
      </c>
      <c r="D27" s="60">
        <f t="shared" si="6"/>
        <v>25</v>
      </c>
      <c r="E27" s="61">
        <f t="shared" si="6"/>
        <v>482.85</v>
      </c>
      <c r="F27" s="42">
        <f t="shared" si="6"/>
        <v>19</v>
      </c>
      <c r="G27" s="59">
        <f t="shared" si="6"/>
        <v>555.71</v>
      </c>
      <c r="H27" s="60">
        <f t="shared" si="6"/>
        <v>34</v>
      </c>
      <c r="I27" s="61">
        <f t="shared" si="6"/>
        <v>910.22</v>
      </c>
      <c r="J27" s="42">
        <f t="shared" si="6"/>
        <v>17</v>
      </c>
      <c r="K27" s="59">
        <f t="shared" si="6"/>
        <v>359.55</v>
      </c>
      <c r="L27" s="60">
        <f t="shared" si="6"/>
        <v>19</v>
      </c>
      <c r="M27" s="61">
        <f t="shared" si="6"/>
        <v>348.74</v>
      </c>
      <c r="N27" s="42">
        <f t="shared" si="6"/>
        <v>22</v>
      </c>
      <c r="O27" s="59">
        <f t="shared" si="6"/>
        <v>435.06</v>
      </c>
      <c r="P27" s="60">
        <f t="shared" si="6"/>
        <v>20</v>
      </c>
      <c r="Q27" s="61">
        <f t="shared" si="6"/>
        <v>368.98</v>
      </c>
      <c r="R27" s="42">
        <f t="shared" si="6"/>
        <v>46</v>
      </c>
      <c r="S27" s="59">
        <f t="shared" si="6"/>
        <v>1124.49</v>
      </c>
      <c r="T27" s="60">
        <f t="shared" si="6"/>
        <v>60</v>
      </c>
      <c r="U27" s="61">
        <f t="shared" si="6"/>
        <v>2372.4700000000003</v>
      </c>
      <c r="V27" s="42">
        <f t="shared" si="6"/>
        <v>39</v>
      </c>
      <c r="W27" s="59">
        <f t="shared" si="6"/>
        <v>2620.7199999999998</v>
      </c>
      <c r="X27" s="60">
        <f t="shared" si="6"/>
        <v>20</v>
      </c>
      <c r="Y27" s="61">
        <f t="shared" si="6"/>
        <v>467.61</v>
      </c>
      <c r="Z27" s="66">
        <f t="shared" ref="Z27:AA27" si="7">SUM(Z25:Z26)</f>
        <v>343</v>
      </c>
      <c r="AA27" s="94">
        <f t="shared" si="7"/>
        <v>10389.4</v>
      </c>
    </row>
    <row r="28" spans="1:27" s="45" customFormat="1" ht="12.75" customHeight="1" x14ac:dyDescent="0.25">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5">
      <c r="A29" s="21" t="s">
        <v>19</v>
      </c>
      <c r="B29" s="16"/>
      <c r="C29" s="26">
        <f>SUM(C14+C22+C27)</f>
        <v>15861.45</v>
      </c>
      <c r="E29" s="10">
        <f>SUM(E14+E22+E27)</f>
        <v>19638.75</v>
      </c>
      <c r="F29" s="16"/>
      <c r="G29" s="26">
        <f>SUM(G14+G22+G27)</f>
        <v>25200.65</v>
      </c>
      <c r="I29" s="10">
        <f>SUM(I14+I22+I27)</f>
        <v>21622.07</v>
      </c>
      <c r="J29" s="16"/>
      <c r="K29" s="26">
        <f>SUM(K14+K22+K27)</f>
        <v>14119.57</v>
      </c>
      <c r="M29" s="10">
        <f>SUM(M14+M22+M27)</f>
        <v>13864.66</v>
      </c>
      <c r="N29" s="16"/>
      <c r="O29" s="26">
        <f>SUM(O14+O22+O27)</f>
        <v>12032.22</v>
      </c>
      <c r="Q29" s="10">
        <f>SUM(Q14+Q22+Q27)</f>
        <v>10413.679999999998</v>
      </c>
      <c r="R29" s="16"/>
      <c r="S29" s="26">
        <f>SUM(S14+S22+S27)</f>
        <v>13590.339999999998</v>
      </c>
      <c r="U29" s="10">
        <f>SUM(U14+U22+U27)</f>
        <v>18980.840000000004</v>
      </c>
      <c r="V29" s="16"/>
      <c r="W29" s="26">
        <f>SUM(W14+W22+W27)</f>
        <v>15932.25</v>
      </c>
      <c r="Y29" s="10">
        <f>SUM(Y14+Y22+Y27)</f>
        <v>12319.070000000002</v>
      </c>
      <c r="Z29" s="43"/>
      <c r="AA29" s="8">
        <f>SUM(AA14+AA22+AA27)</f>
        <v>193575.55000000005</v>
      </c>
    </row>
    <row r="30" spans="1:27" ht="12.75" customHeight="1" x14ac:dyDescent="0.25">
      <c r="B30" s="16"/>
      <c r="C30" s="13"/>
      <c r="F30" s="16"/>
      <c r="G30" s="13"/>
      <c r="J30" s="16"/>
      <c r="K30" s="13"/>
      <c r="N30" s="16"/>
      <c r="O30" s="13"/>
      <c r="R30" s="16"/>
      <c r="S30" s="13"/>
      <c r="V30" s="16"/>
      <c r="W30" s="13"/>
      <c r="Z30" s="43"/>
      <c r="AA30" s="6"/>
    </row>
    <row r="31" spans="1:27" ht="12.75" customHeight="1" x14ac:dyDescent="0.25">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v>1</v>
      </c>
      <c r="C32" s="53">
        <v>117.8</v>
      </c>
      <c r="D32" s="48"/>
      <c r="E32" s="48"/>
      <c r="F32" s="53">
        <v>4</v>
      </c>
      <c r="G32" s="53">
        <v>519.24</v>
      </c>
      <c r="H32" s="48">
        <v>1</v>
      </c>
      <c r="I32" s="48">
        <v>324.64999999999998</v>
      </c>
      <c r="J32" s="53"/>
      <c r="K32" s="53"/>
      <c r="L32" s="48"/>
      <c r="M32" s="48"/>
      <c r="N32" s="53">
        <v>2</v>
      </c>
      <c r="O32" s="53">
        <v>296.27999999999997</v>
      </c>
      <c r="P32" s="48"/>
      <c r="Q32" s="48"/>
      <c r="R32" s="53"/>
      <c r="S32" s="53"/>
      <c r="T32" s="48"/>
      <c r="U32" s="48"/>
      <c r="V32" s="53"/>
      <c r="W32" s="53"/>
      <c r="X32" s="48"/>
      <c r="Y32" s="48"/>
      <c r="Z32" s="38">
        <f t="shared" ref="Z32:AA34" si="8">SUM(B32+D32+F32+H32+J32+L32+N32+P32+R32+T32+V32+X32)</f>
        <v>8</v>
      </c>
      <c r="AA32" s="56">
        <f t="shared" si="8"/>
        <v>1257.9699999999998</v>
      </c>
    </row>
    <row r="33" spans="1:31" s="57" customFormat="1" x14ac:dyDescent="0.25">
      <c r="A33" s="52" t="s">
        <v>62</v>
      </c>
      <c r="B33" s="53">
        <v>1</v>
      </c>
      <c r="C33" s="53">
        <v>223.25</v>
      </c>
      <c r="D33" s="48">
        <v>1</v>
      </c>
      <c r="E33" s="48">
        <v>1264.8</v>
      </c>
      <c r="F33" s="53"/>
      <c r="G33" s="53"/>
      <c r="H33" s="48"/>
      <c r="I33" s="48"/>
      <c r="J33" s="53"/>
      <c r="K33" s="53"/>
      <c r="L33" s="48">
        <v>1</v>
      </c>
      <c r="M33" s="48">
        <v>241.35</v>
      </c>
      <c r="N33" s="53">
        <v>1</v>
      </c>
      <c r="O33" s="53">
        <v>427.53</v>
      </c>
      <c r="P33" s="48">
        <v>2</v>
      </c>
      <c r="Q33" s="48">
        <v>589.99</v>
      </c>
      <c r="R33" s="53">
        <v>2</v>
      </c>
      <c r="S33" s="53">
        <v>620.79</v>
      </c>
      <c r="T33" s="48">
        <v>6</v>
      </c>
      <c r="U33" s="48">
        <v>715.18</v>
      </c>
      <c r="V33" s="53"/>
      <c r="W33" s="53"/>
      <c r="X33" s="48">
        <v>1</v>
      </c>
      <c r="Y33" s="48">
        <v>35.909999999999997</v>
      </c>
      <c r="Z33" s="38">
        <f t="shared" si="8"/>
        <v>15</v>
      </c>
      <c r="AA33" s="56">
        <f t="shared" si="8"/>
        <v>4118.8</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25">
      <c r="A35" s="4" t="s">
        <v>59</v>
      </c>
      <c r="B35" s="70">
        <f t="shared" ref="B35:AA35" si="9">SUM(B32:B34)</f>
        <v>2</v>
      </c>
      <c r="C35" s="49">
        <f t="shared" si="9"/>
        <v>341.05</v>
      </c>
      <c r="D35" s="71">
        <f t="shared" si="9"/>
        <v>1</v>
      </c>
      <c r="E35" s="50">
        <f t="shared" si="9"/>
        <v>1264.8</v>
      </c>
      <c r="F35" s="70">
        <f t="shared" si="9"/>
        <v>4</v>
      </c>
      <c r="G35" s="49">
        <f t="shared" si="9"/>
        <v>519.24</v>
      </c>
      <c r="H35" s="71">
        <f t="shared" si="9"/>
        <v>1</v>
      </c>
      <c r="I35" s="50">
        <f t="shared" si="9"/>
        <v>324.64999999999998</v>
      </c>
      <c r="J35" s="70">
        <f t="shared" si="9"/>
        <v>0</v>
      </c>
      <c r="K35" s="49">
        <f t="shared" si="9"/>
        <v>0</v>
      </c>
      <c r="L35" s="71">
        <f t="shared" si="9"/>
        <v>1</v>
      </c>
      <c r="M35" s="50">
        <f t="shared" si="9"/>
        <v>241.35</v>
      </c>
      <c r="N35" s="70">
        <f t="shared" si="9"/>
        <v>3</v>
      </c>
      <c r="O35" s="49">
        <f t="shared" si="9"/>
        <v>723.81</v>
      </c>
      <c r="P35" s="71">
        <f t="shared" si="9"/>
        <v>2</v>
      </c>
      <c r="Q35" s="50">
        <f t="shared" si="9"/>
        <v>589.99</v>
      </c>
      <c r="R35" s="70">
        <f t="shared" si="9"/>
        <v>2</v>
      </c>
      <c r="S35" s="49">
        <f t="shared" si="9"/>
        <v>620.79</v>
      </c>
      <c r="T35" s="71">
        <f t="shared" si="9"/>
        <v>6</v>
      </c>
      <c r="U35" s="50">
        <f t="shared" si="9"/>
        <v>715.18</v>
      </c>
      <c r="V35" s="70">
        <f t="shared" si="9"/>
        <v>0</v>
      </c>
      <c r="W35" s="49">
        <f t="shared" si="9"/>
        <v>0</v>
      </c>
      <c r="X35" s="71">
        <f t="shared" si="9"/>
        <v>1</v>
      </c>
      <c r="Y35" s="50">
        <f t="shared" si="9"/>
        <v>35.909999999999997</v>
      </c>
      <c r="Z35" s="74">
        <f t="shared" si="9"/>
        <v>23</v>
      </c>
      <c r="AA35" s="51">
        <f t="shared" si="9"/>
        <v>5376.77</v>
      </c>
    </row>
    <row r="36" spans="1:31" s="4" customFormat="1" ht="12.75" customHeight="1" x14ac:dyDescent="0.25">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5">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5">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4" x14ac:dyDescent="0.25">
      <c r="A39" s="76" t="s">
        <v>64</v>
      </c>
      <c r="B39" s="77"/>
      <c r="C39" s="78">
        <f>C29-C5-C35</f>
        <v>14176.400000000001</v>
      </c>
      <c r="D39" s="77"/>
      <c r="E39" s="78">
        <f>E29-E5-E35</f>
        <v>16910.45</v>
      </c>
      <c r="F39" s="78"/>
      <c r="G39" s="78">
        <f>G29-G5-G35</f>
        <v>23191.41</v>
      </c>
      <c r="H39" s="77"/>
      <c r="I39" s="78">
        <f>I29-I5-I35</f>
        <v>19966.919999999998</v>
      </c>
      <c r="J39" s="77"/>
      <c r="K39" s="78">
        <f>K29-K5-K35</f>
        <v>13035.57</v>
      </c>
      <c r="L39" s="77"/>
      <c r="M39" s="78">
        <f>M29-M5-M35</f>
        <v>12413.31</v>
      </c>
      <c r="N39" s="78"/>
      <c r="O39" s="78">
        <f>O29-O5-O35</f>
        <v>10245.41</v>
      </c>
      <c r="P39" s="77"/>
      <c r="Q39" s="78">
        <f>Q29-Q5-Q35</f>
        <v>8607.6899999999987</v>
      </c>
      <c r="R39" s="77"/>
      <c r="S39" s="78">
        <f>S29-S5-S35</f>
        <v>11476.55</v>
      </c>
      <c r="T39" s="77"/>
      <c r="U39" s="78">
        <f>U29-U5-U35</f>
        <v>16318.160000000003</v>
      </c>
      <c r="V39" s="77"/>
      <c r="W39" s="78">
        <f>W29-W5-W35</f>
        <v>13977.25</v>
      </c>
      <c r="X39" s="77"/>
      <c r="Y39" s="78">
        <f>Y29-Y5-Y35</f>
        <v>10095.660000000002</v>
      </c>
      <c r="Z39" s="77"/>
      <c r="AA39" s="78">
        <f>AA29-AA5-AA35</f>
        <v>170414.78000000006</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E40"/>
  <sheetViews>
    <sheetView workbookViewId="0">
      <pane xSplit="1" topLeftCell="T1" activePane="topRight" state="frozen"/>
      <selection pane="topRight"/>
    </sheetView>
  </sheetViews>
  <sheetFormatPr defaultRowHeight="13.2" x14ac:dyDescent="0.25"/>
  <cols>
    <col min="1" max="1" width="50.6640625" customWidth="1"/>
    <col min="2" max="2" width="9.6640625" style="23" customWidth="1"/>
    <col min="3" max="3" width="14.5546875" style="1" customWidth="1"/>
    <col min="4" max="4" width="9.6640625" style="23" customWidth="1"/>
    <col min="5" max="5" width="14.5546875" style="1" customWidth="1"/>
    <col min="6" max="6" width="9.6640625" style="23" customWidth="1"/>
    <col min="7" max="7" width="14.5546875" style="1" customWidth="1"/>
    <col min="8" max="8" width="9.6640625" style="23" customWidth="1"/>
    <col min="9" max="9" width="14.5546875" style="1" customWidth="1"/>
    <col min="10" max="10" width="9.6640625" style="23" customWidth="1"/>
    <col min="11" max="11" width="14.5546875" style="1" customWidth="1"/>
    <col min="12" max="12" width="9.6640625" style="23" customWidth="1"/>
    <col min="13" max="13" width="14.5546875" style="1" customWidth="1"/>
    <col min="14" max="14" width="9.6640625" style="23" customWidth="1"/>
    <col min="15" max="15" width="14.5546875" style="1" customWidth="1"/>
    <col min="16" max="16" width="9.6640625" style="23" customWidth="1"/>
    <col min="17" max="17" width="14.5546875" style="1" customWidth="1"/>
    <col min="18" max="18" width="9.6640625" style="23" customWidth="1"/>
    <col min="19" max="19" width="14.5546875" style="1" customWidth="1"/>
    <col min="20" max="20" width="9.6640625" style="23" customWidth="1"/>
    <col min="21" max="21" width="14.5546875" style="1" customWidth="1"/>
    <col min="22" max="22" width="9.6640625" style="23" customWidth="1"/>
    <col min="23" max="23" width="14.5546875" style="1" customWidth="1"/>
    <col min="24" max="24" width="9.6640625" style="23" customWidth="1"/>
    <col min="25" max="25" width="14.5546875" style="1" customWidth="1"/>
    <col min="26" max="26" width="9.6640625" style="23" customWidth="1"/>
    <col min="27" max="27" width="14.5546875" style="1" customWidth="1"/>
    <col min="28" max="194" width="8.88671875" customWidth="1"/>
  </cols>
  <sheetData>
    <row r="1" spans="1:29" ht="16.5" customHeight="1" x14ac:dyDescent="0.25">
      <c r="A1" s="4" t="s">
        <v>80</v>
      </c>
      <c r="B1" s="641" t="s">
        <v>0</v>
      </c>
      <c r="C1" s="641"/>
      <c r="D1" s="642" t="s">
        <v>1</v>
      </c>
      <c r="E1" s="642"/>
      <c r="F1" s="641" t="s">
        <v>2</v>
      </c>
      <c r="G1" s="641"/>
      <c r="H1" s="642" t="s">
        <v>3</v>
      </c>
      <c r="I1" s="642"/>
      <c r="J1" s="641" t="s">
        <v>4</v>
      </c>
      <c r="K1" s="641"/>
      <c r="L1" s="642" t="s">
        <v>5</v>
      </c>
      <c r="M1" s="642"/>
      <c r="N1" s="641" t="s">
        <v>6</v>
      </c>
      <c r="O1" s="641"/>
      <c r="P1" s="642" t="s">
        <v>7</v>
      </c>
      <c r="Q1" s="642"/>
      <c r="R1" s="641" t="s">
        <v>8</v>
      </c>
      <c r="S1" s="641"/>
      <c r="T1" s="642" t="s">
        <v>9</v>
      </c>
      <c r="U1" s="642"/>
      <c r="V1" s="641" t="s">
        <v>10</v>
      </c>
      <c r="W1" s="641"/>
      <c r="X1" s="642" t="s">
        <v>11</v>
      </c>
      <c r="Y1" s="642"/>
      <c r="Z1" s="643" t="s">
        <v>12</v>
      </c>
      <c r="AA1" s="643"/>
    </row>
    <row r="2" spans="1:29" ht="12.75" customHeight="1" x14ac:dyDescent="0.25">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10</v>
      </c>
      <c r="C3" s="13">
        <v>44.5</v>
      </c>
      <c r="D3" s="23">
        <v>12</v>
      </c>
      <c r="E3" s="1">
        <v>75.5</v>
      </c>
      <c r="F3" s="16">
        <v>15</v>
      </c>
      <c r="G3" s="13">
        <v>112.5</v>
      </c>
      <c r="H3" s="23">
        <v>14</v>
      </c>
      <c r="I3" s="1">
        <v>95.5</v>
      </c>
      <c r="J3" s="16">
        <v>4</v>
      </c>
      <c r="K3" s="13">
        <v>32.5</v>
      </c>
      <c r="L3" s="23">
        <v>4</v>
      </c>
      <c r="M3" s="1">
        <v>40</v>
      </c>
      <c r="N3" s="16">
        <v>1</v>
      </c>
      <c r="O3" s="13">
        <v>2.5</v>
      </c>
      <c r="P3" s="23">
        <v>5</v>
      </c>
      <c r="Q3" s="1">
        <v>27.5</v>
      </c>
      <c r="R3" s="16">
        <v>22</v>
      </c>
      <c r="S3" s="13">
        <v>164.5</v>
      </c>
      <c r="T3" s="23">
        <v>41</v>
      </c>
      <c r="U3" s="1">
        <v>253</v>
      </c>
      <c r="V3" s="16">
        <v>40</v>
      </c>
      <c r="W3" s="13">
        <v>175.5</v>
      </c>
      <c r="X3" s="23">
        <v>55</v>
      </c>
      <c r="Y3" s="1">
        <v>235.5</v>
      </c>
      <c r="Z3" s="43">
        <f>B3+D3+F3+H3+J3+L3+N3+P3+R3+T3+V3+X3</f>
        <v>223</v>
      </c>
      <c r="AA3" s="6">
        <f>C3+E3+G3+I3+K3+M3+O3+Q3+S3+U3+W3+Y3</f>
        <v>1259</v>
      </c>
      <c r="AC3" s="18"/>
    </row>
    <row r="4" spans="1:29" ht="12.75" customHeight="1" x14ac:dyDescent="0.25">
      <c r="A4" s="3" t="s">
        <v>38</v>
      </c>
      <c r="B4" s="16"/>
      <c r="C4" s="25">
        <v>18</v>
      </c>
      <c r="E4" s="27">
        <v>24</v>
      </c>
      <c r="F4" s="16"/>
      <c r="G4" s="25">
        <v>30</v>
      </c>
      <c r="I4" s="27">
        <v>28</v>
      </c>
      <c r="J4" s="16"/>
      <c r="K4" s="25">
        <v>8</v>
      </c>
      <c r="M4" s="27">
        <v>8</v>
      </c>
      <c r="N4" s="16"/>
      <c r="O4" s="25">
        <v>2</v>
      </c>
      <c r="Q4" s="27">
        <v>10</v>
      </c>
      <c r="R4" s="16"/>
      <c r="S4" s="25">
        <v>42</v>
      </c>
      <c r="U4" s="27">
        <v>82</v>
      </c>
      <c r="V4" s="16"/>
      <c r="W4" s="25">
        <v>80</v>
      </c>
      <c r="Y4" s="27">
        <v>110</v>
      </c>
      <c r="Z4" s="43"/>
      <c r="AA4" s="7">
        <f>C4+E4+G4+I4+K4+M4+O4+Q4+S4+U4+W4+Y4</f>
        <v>442</v>
      </c>
    </row>
    <row r="5" spans="1:29" ht="12.75" customHeight="1" x14ac:dyDescent="0.25">
      <c r="A5" s="4" t="s">
        <v>15</v>
      </c>
      <c r="B5" s="16"/>
      <c r="C5" s="26">
        <f>SUM(C3:C4)</f>
        <v>62.5</v>
      </c>
      <c r="E5" s="10">
        <f>SUM(E3:E4)</f>
        <v>99.5</v>
      </c>
      <c r="F5" s="16"/>
      <c r="G5" s="26">
        <f>SUM(G3:G4)</f>
        <v>142.5</v>
      </c>
      <c r="I5" s="10">
        <f>SUM(I3:I4)</f>
        <v>123.5</v>
      </c>
      <c r="J5" s="16"/>
      <c r="K5" s="26">
        <f>SUM(K3:K4)</f>
        <v>40.5</v>
      </c>
      <c r="M5" s="10">
        <f>SUM(M3:M4)</f>
        <v>48</v>
      </c>
      <c r="N5" s="16"/>
      <c r="O5" s="26">
        <f>SUM(O3:O4)</f>
        <v>4.5</v>
      </c>
      <c r="Q5" s="10">
        <f>SUM(Q3:Q4)</f>
        <v>37.5</v>
      </c>
      <c r="R5" s="16"/>
      <c r="S5" s="26">
        <f>SUM(S3:S4)</f>
        <v>206.5</v>
      </c>
      <c r="U5" s="10">
        <f>SUM(U3:U4)</f>
        <v>335</v>
      </c>
      <c r="V5" s="16"/>
      <c r="W5" s="26">
        <f>SUM(W3:W4)</f>
        <v>255.5</v>
      </c>
      <c r="Y5" s="10">
        <f>SUM(Y3:Y4)</f>
        <v>345.5</v>
      </c>
      <c r="Z5" s="43"/>
      <c r="AA5" s="9">
        <f>SUM(AA3:AA4)</f>
        <v>1701</v>
      </c>
    </row>
    <row r="6" spans="1:29" ht="12.75" customHeight="1" x14ac:dyDescent="0.25">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1537.28</v>
      </c>
      <c r="D7" s="23"/>
      <c r="E7" s="93">
        <v>2583.4</v>
      </c>
      <c r="F7" s="16"/>
      <c r="G7" s="92">
        <v>1418.24</v>
      </c>
      <c r="H7" s="23"/>
      <c r="I7" s="93">
        <v>1807.11</v>
      </c>
      <c r="J7" s="16"/>
      <c r="K7" s="92">
        <v>721.71</v>
      </c>
      <c r="L7" s="23"/>
      <c r="M7" s="93">
        <v>34.51</v>
      </c>
      <c r="N7" s="16"/>
      <c r="O7" s="92">
        <v>344.9</v>
      </c>
      <c r="P7" s="23"/>
      <c r="Q7" s="93">
        <v>1818.8</v>
      </c>
      <c r="R7" s="16"/>
      <c r="S7" s="92">
        <v>3157.65</v>
      </c>
      <c r="T7" s="23"/>
      <c r="U7" s="93">
        <v>9292.5300000000007</v>
      </c>
      <c r="V7" s="16"/>
      <c r="W7" s="92">
        <v>14168.71</v>
      </c>
      <c r="X7" s="23"/>
      <c r="Y7" s="93">
        <v>17841.82</v>
      </c>
      <c r="Z7" s="72"/>
      <c r="AA7" s="95">
        <f>C7+E7+G7+I7+K7+M7+O7+Q7+S7+U7+W7+Y7</f>
        <v>54726.659999999996</v>
      </c>
      <c r="AC7" s="93"/>
    </row>
    <row r="8" spans="1:29" ht="12.75" customHeight="1" x14ac:dyDescent="0.25">
      <c r="A8" s="4"/>
      <c r="B8" s="16"/>
      <c r="C8" s="26"/>
      <c r="E8" s="10"/>
      <c r="F8" s="16"/>
      <c r="G8" s="26"/>
      <c r="I8" s="10"/>
      <c r="J8" s="16"/>
      <c r="K8" s="26"/>
      <c r="M8" s="10"/>
      <c r="N8" s="16"/>
      <c r="O8" s="26"/>
      <c r="Q8" s="10"/>
      <c r="R8" s="16"/>
      <c r="S8" s="26"/>
      <c r="U8" s="10"/>
      <c r="V8" s="16"/>
      <c r="W8" s="26"/>
      <c r="Y8" s="10"/>
      <c r="Z8" s="72"/>
      <c r="AA8" s="9"/>
      <c r="AC8" s="11"/>
    </row>
    <row r="9" spans="1:29" ht="12.75" customHeight="1" x14ac:dyDescent="0.25">
      <c r="A9" s="4" t="s">
        <v>24</v>
      </c>
      <c r="B9" s="16"/>
      <c r="C9" s="13"/>
      <c r="F9" s="16"/>
      <c r="G9" s="13"/>
      <c r="J9" s="16"/>
      <c r="K9" s="13"/>
      <c r="N9" s="16"/>
      <c r="O9" s="13"/>
      <c r="R9" s="16"/>
      <c r="S9" s="13"/>
      <c r="V9" s="16"/>
      <c r="W9" s="13"/>
      <c r="Z9" s="43"/>
      <c r="AA9" s="6"/>
    </row>
    <row r="10" spans="1:29" ht="12.75" customHeight="1" x14ac:dyDescent="0.25">
      <c r="A10" s="3" t="s">
        <v>26</v>
      </c>
      <c r="B10" s="16">
        <v>4</v>
      </c>
      <c r="C10" s="13">
        <v>114.8</v>
      </c>
      <c r="D10" s="23">
        <v>6</v>
      </c>
      <c r="E10" s="1">
        <v>192.5</v>
      </c>
      <c r="F10" s="16">
        <v>2</v>
      </c>
      <c r="G10" s="13">
        <v>39.5</v>
      </c>
      <c r="H10" s="23">
        <v>4</v>
      </c>
      <c r="I10" s="1">
        <v>99.8</v>
      </c>
      <c r="J10" s="16">
        <v>1</v>
      </c>
      <c r="K10" s="13">
        <v>20.7</v>
      </c>
      <c r="N10" s="16">
        <v>1</v>
      </c>
      <c r="O10" s="13">
        <v>17.7</v>
      </c>
      <c r="P10" s="23">
        <v>3</v>
      </c>
      <c r="Q10" s="1">
        <v>64.75</v>
      </c>
      <c r="R10" s="16">
        <v>4</v>
      </c>
      <c r="S10" s="13">
        <v>106.51</v>
      </c>
      <c r="T10" s="23">
        <v>14</v>
      </c>
      <c r="U10" s="1">
        <v>584.02</v>
      </c>
      <c r="V10" s="16">
        <v>26</v>
      </c>
      <c r="W10" s="13">
        <v>1092.5999999999999</v>
      </c>
      <c r="X10" s="23">
        <v>36</v>
      </c>
      <c r="Y10" s="1">
        <v>1364.58</v>
      </c>
      <c r="Z10" s="43">
        <f t="shared" ref="Z10:AA13" si="0">B10+D10+F10+H10+J10+L10+N10+P10+R10+T10+V10+X10</f>
        <v>101</v>
      </c>
      <c r="AA10" s="6">
        <f t="shared" si="0"/>
        <v>3697.46</v>
      </c>
    </row>
    <row r="11" spans="1:29" ht="12.75" customHeight="1" x14ac:dyDescent="0.25">
      <c r="A11" s="3" t="s">
        <v>98</v>
      </c>
      <c r="B11" s="16"/>
      <c r="C11" s="13"/>
      <c r="F11" s="16"/>
      <c r="G11" s="13"/>
      <c r="J11" s="16"/>
      <c r="K11" s="13"/>
      <c r="N11" s="16"/>
      <c r="O11" s="13"/>
      <c r="R11" s="16"/>
      <c r="S11" s="13"/>
      <c r="T11" s="23">
        <v>2</v>
      </c>
      <c r="U11" s="1">
        <v>77.400000000000006</v>
      </c>
      <c r="V11" s="16"/>
      <c r="W11" s="13"/>
      <c r="X11" s="23">
        <v>2</v>
      </c>
      <c r="Y11" s="1">
        <v>25.42</v>
      </c>
      <c r="Z11" s="43">
        <f t="shared" ref="Z11" si="1">B11+D11+F11+H11+J11+L11+N11+P11+R11+T11+V11+X11</f>
        <v>4</v>
      </c>
      <c r="AA11" s="6">
        <f t="shared" ref="AA11" si="2">C11+E11+G11+I11+K11+M11+O11+Q11+S11+U11+W11+Y11</f>
        <v>102.82000000000001</v>
      </c>
    </row>
    <row r="12" spans="1:29" ht="12.75" customHeight="1" x14ac:dyDescent="0.25">
      <c r="A12" s="360" t="s">
        <v>76</v>
      </c>
      <c r="B12" s="16"/>
      <c r="C12" s="13"/>
      <c r="F12" s="16"/>
      <c r="G12" s="13"/>
      <c r="J12" s="16"/>
      <c r="K12" s="13"/>
      <c r="N12" s="16"/>
      <c r="O12" s="13"/>
      <c r="R12" s="16"/>
      <c r="S12" s="13"/>
      <c r="V12" s="16"/>
      <c r="W12" s="13"/>
      <c r="Z12" s="43">
        <f t="shared" si="0"/>
        <v>0</v>
      </c>
      <c r="AA12" s="6">
        <f t="shared" si="0"/>
        <v>0</v>
      </c>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25">
      <c r="A14" s="20" t="s">
        <v>20</v>
      </c>
      <c r="B14" s="16">
        <f t="shared" ref="B14:AA14" si="3">SUM(B10:B13)</f>
        <v>4</v>
      </c>
      <c r="C14" s="26">
        <f t="shared" si="3"/>
        <v>114.8</v>
      </c>
      <c r="D14" s="23">
        <f t="shared" si="3"/>
        <v>6</v>
      </c>
      <c r="E14" s="529">
        <f t="shared" si="3"/>
        <v>192.5</v>
      </c>
      <c r="F14" s="16">
        <f t="shared" si="3"/>
        <v>2</v>
      </c>
      <c r="G14" s="26">
        <f t="shared" si="3"/>
        <v>39.5</v>
      </c>
      <c r="H14" s="23">
        <f t="shared" si="3"/>
        <v>4</v>
      </c>
      <c r="I14" s="10">
        <f t="shared" si="3"/>
        <v>99.8</v>
      </c>
      <c r="J14" s="16">
        <f t="shared" si="3"/>
        <v>1</v>
      </c>
      <c r="K14" s="26">
        <f t="shared" si="3"/>
        <v>20.7</v>
      </c>
      <c r="L14" s="23">
        <f t="shared" si="3"/>
        <v>0</v>
      </c>
      <c r="M14" s="10">
        <f t="shared" si="3"/>
        <v>0</v>
      </c>
      <c r="N14" s="16">
        <f t="shared" si="3"/>
        <v>1</v>
      </c>
      <c r="O14" s="26">
        <f t="shared" si="3"/>
        <v>17.7</v>
      </c>
      <c r="P14" s="23">
        <f t="shared" si="3"/>
        <v>3</v>
      </c>
      <c r="Q14" s="10">
        <f t="shared" si="3"/>
        <v>64.75</v>
      </c>
      <c r="R14" s="16">
        <f t="shared" si="3"/>
        <v>4</v>
      </c>
      <c r="S14" s="26">
        <f t="shared" si="3"/>
        <v>106.51</v>
      </c>
      <c r="T14" s="23">
        <f t="shared" si="3"/>
        <v>16</v>
      </c>
      <c r="U14" s="10">
        <f t="shared" si="3"/>
        <v>661.42</v>
      </c>
      <c r="V14" s="16">
        <f t="shared" si="3"/>
        <v>26</v>
      </c>
      <c r="W14" s="26">
        <f t="shared" si="3"/>
        <v>1092.5999999999999</v>
      </c>
      <c r="X14" s="23">
        <f t="shared" si="3"/>
        <v>38</v>
      </c>
      <c r="Y14" s="10">
        <f t="shared" si="3"/>
        <v>1390</v>
      </c>
      <c r="Z14" s="73">
        <f t="shared" si="3"/>
        <v>105</v>
      </c>
      <c r="AA14" s="22">
        <f t="shared" si="3"/>
        <v>3800.28</v>
      </c>
    </row>
    <row r="15" spans="1:29" ht="12.75" customHeight="1" x14ac:dyDescent="0.25">
      <c r="B15" s="16"/>
      <c r="C15" s="13"/>
      <c r="F15" s="16"/>
      <c r="G15" s="13"/>
      <c r="J15" s="16"/>
      <c r="K15" s="13"/>
      <c r="N15" s="16"/>
      <c r="O15" s="13"/>
      <c r="R15" s="16"/>
      <c r="S15" s="13"/>
      <c r="V15" s="16"/>
      <c r="W15" s="13"/>
      <c r="Z15" s="43"/>
      <c r="AA15" s="6"/>
    </row>
    <row r="16" spans="1:29" ht="12.75" customHeight="1" x14ac:dyDescent="0.25">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J18" s="16"/>
      <c r="K18" s="13"/>
      <c r="M18" s="532"/>
      <c r="N18" s="16"/>
      <c r="O18" s="13"/>
      <c r="R18" s="16"/>
      <c r="S18" s="13"/>
      <c r="V18" s="16"/>
      <c r="W18" s="13"/>
      <c r="Z18" s="43">
        <f t="shared" si="4"/>
        <v>0</v>
      </c>
      <c r="AA18" s="6">
        <f t="shared" si="4"/>
        <v>0</v>
      </c>
    </row>
    <row r="19" spans="1:27" ht="12.75" customHeight="1" x14ac:dyDescent="0.25">
      <c r="A19" s="3" t="s">
        <v>53</v>
      </c>
      <c r="B19" s="16"/>
      <c r="C19" s="16"/>
      <c r="E19" s="530"/>
      <c r="F19" s="16"/>
      <c r="G19" s="16"/>
      <c r="H19" s="23">
        <v>2</v>
      </c>
      <c r="I19" s="530">
        <v>1085.8</v>
      </c>
      <c r="J19" s="16">
        <v>-1</v>
      </c>
      <c r="K19" s="13">
        <v>316.3</v>
      </c>
      <c r="L19" s="23">
        <v>-1</v>
      </c>
      <c r="M19" s="1">
        <v>453.4</v>
      </c>
      <c r="N19" s="16"/>
      <c r="O19" s="13"/>
      <c r="Q19" s="532"/>
      <c r="R19" s="16">
        <v>-1</v>
      </c>
      <c r="S19" s="13">
        <v>392.7</v>
      </c>
      <c r="V19" s="16">
        <v>-1</v>
      </c>
      <c r="W19" s="13">
        <v>873.8</v>
      </c>
      <c r="Z19" s="43">
        <f>B19+D19+F19+H19+J19+L19+N19+P19+R19+T19+V19+X19</f>
        <v>-2</v>
      </c>
      <c r="AA19" s="6">
        <f>C19+E19+G19+I19+K19+M19+O19+Q19+S19+U19+W19+Y19</f>
        <v>3122</v>
      </c>
    </row>
    <row r="20" spans="1:27" ht="12.75" customHeight="1" x14ac:dyDescent="0.25">
      <c r="A20" s="3" t="s">
        <v>23</v>
      </c>
      <c r="B20" s="16">
        <v>2</v>
      </c>
      <c r="C20" s="16">
        <v>646.62</v>
      </c>
      <c r="D20" s="23">
        <v>1</v>
      </c>
      <c r="E20" s="530">
        <v>1180.0999999999999</v>
      </c>
      <c r="F20" s="16">
        <v>9</v>
      </c>
      <c r="G20" s="612">
        <v>3228.8</v>
      </c>
      <c r="H20" s="23">
        <v>3</v>
      </c>
      <c r="I20" s="530">
        <v>1101.79</v>
      </c>
      <c r="J20" s="16">
        <v>2</v>
      </c>
      <c r="K20" s="13">
        <v>387.59</v>
      </c>
      <c r="L20" s="23">
        <v>1</v>
      </c>
      <c r="M20" s="532">
        <v>341.29</v>
      </c>
      <c r="N20" s="16"/>
      <c r="O20" s="13"/>
      <c r="P20" s="23">
        <v>2</v>
      </c>
      <c r="Q20" s="532">
        <v>715.27</v>
      </c>
      <c r="R20" s="16">
        <v>6</v>
      </c>
      <c r="S20" s="13">
        <v>3594.83</v>
      </c>
      <c r="T20" s="23">
        <v>11</v>
      </c>
      <c r="U20" s="1">
        <v>4435.26</v>
      </c>
      <c r="V20" s="16">
        <v>1</v>
      </c>
      <c r="W20" s="13">
        <v>106.8</v>
      </c>
      <c r="X20" s="23">
        <v>-2</v>
      </c>
      <c r="Y20" s="1">
        <v>1671.11</v>
      </c>
      <c r="Z20" s="43">
        <f>B20+D20+F20+H20+J20+L20+N20+P20+R20+T20+V20+X20</f>
        <v>36</v>
      </c>
      <c r="AA20" s="6">
        <f>C20+E20+G20+I20+K20+M20+O20+Q20+S20+U20+W20+Y20</f>
        <v>17409.46</v>
      </c>
    </row>
    <row r="21" spans="1:27" ht="12.75" customHeight="1" x14ac:dyDescent="0.25">
      <c r="A21" s="3" t="s">
        <v>55</v>
      </c>
      <c r="B21" s="25"/>
      <c r="C21" s="14"/>
      <c r="D21" s="27"/>
      <c r="E21" s="2"/>
      <c r="F21" s="25"/>
      <c r="G21" s="14"/>
      <c r="H21" s="27"/>
      <c r="I21" s="2"/>
      <c r="J21" s="16"/>
      <c r="K21" s="13"/>
      <c r="N21" s="16"/>
      <c r="O21" s="13"/>
      <c r="R21" s="16"/>
      <c r="S21" s="13"/>
      <c r="V21" s="16"/>
      <c r="W21" s="13"/>
      <c r="Z21" s="43">
        <f t="shared" si="4"/>
        <v>0</v>
      </c>
      <c r="AA21" s="6">
        <f t="shared" si="4"/>
        <v>0</v>
      </c>
    </row>
    <row r="22" spans="1:27" ht="12.75" customHeight="1" x14ac:dyDescent="0.25">
      <c r="A22" s="4" t="s">
        <v>21</v>
      </c>
      <c r="B22" s="16">
        <f t="shared" ref="B22:AA22" si="5">SUM(B17:B21)</f>
        <v>2</v>
      </c>
      <c r="C22" s="26">
        <f t="shared" si="5"/>
        <v>646.62</v>
      </c>
      <c r="D22" s="23">
        <f t="shared" si="5"/>
        <v>1</v>
      </c>
      <c r="E22" s="10">
        <f t="shared" si="5"/>
        <v>1180.0999999999999</v>
      </c>
      <c r="F22" s="16">
        <f t="shared" si="5"/>
        <v>9</v>
      </c>
      <c r="G22" s="26">
        <f t="shared" si="5"/>
        <v>3228.8</v>
      </c>
      <c r="H22" s="23">
        <f t="shared" si="5"/>
        <v>5</v>
      </c>
      <c r="I22" s="10">
        <f t="shared" si="5"/>
        <v>2187.59</v>
      </c>
      <c r="J22" s="35">
        <f t="shared" si="5"/>
        <v>1</v>
      </c>
      <c r="K22" s="32">
        <f t="shared" si="5"/>
        <v>703.89</v>
      </c>
      <c r="L22" s="34">
        <f t="shared" si="5"/>
        <v>0</v>
      </c>
      <c r="M22" s="33">
        <f t="shared" si="5"/>
        <v>794.69</v>
      </c>
      <c r="N22" s="35">
        <f t="shared" si="5"/>
        <v>0</v>
      </c>
      <c r="O22" s="32">
        <f t="shared" si="5"/>
        <v>0</v>
      </c>
      <c r="P22" s="34">
        <f t="shared" si="5"/>
        <v>2</v>
      </c>
      <c r="Q22" s="33">
        <f t="shared" si="5"/>
        <v>715.27</v>
      </c>
      <c r="R22" s="35">
        <f t="shared" si="5"/>
        <v>5</v>
      </c>
      <c r="S22" s="32">
        <f t="shared" si="5"/>
        <v>3987.5299999999997</v>
      </c>
      <c r="T22" s="34">
        <f t="shared" si="5"/>
        <v>11</v>
      </c>
      <c r="U22" s="33">
        <f t="shared" si="5"/>
        <v>4435.26</v>
      </c>
      <c r="V22" s="35">
        <f t="shared" si="5"/>
        <v>0</v>
      </c>
      <c r="W22" s="32">
        <f t="shared" si="5"/>
        <v>980.59999999999991</v>
      </c>
      <c r="X22" s="34">
        <f t="shared" si="5"/>
        <v>-2</v>
      </c>
      <c r="Y22" s="33">
        <f t="shared" si="5"/>
        <v>1671.11</v>
      </c>
      <c r="Z22" s="73">
        <f t="shared" si="5"/>
        <v>34</v>
      </c>
      <c r="AA22" s="22">
        <f t="shared" si="5"/>
        <v>20531.46</v>
      </c>
    </row>
    <row r="23" spans="1:27" ht="12.75" customHeight="1" x14ac:dyDescent="0.25">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5">
      <c r="A24" s="4" t="s">
        <v>27</v>
      </c>
      <c r="B24" s="16"/>
      <c r="C24" s="13"/>
      <c r="F24" s="16"/>
      <c r="G24" s="13"/>
      <c r="J24" s="16"/>
      <c r="K24" s="13"/>
      <c r="N24" s="16"/>
      <c r="O24" s="13"/>
      <c r="R24" s="16"/>
      <c r="S24" s="13"/>
      <c r="V24" s="16"/>
      <c r="W24" s="13"/>
      <c r="Z24" s="43"/>
      <c r="AA24" s="6"/>
    </row>
    <row r="25" spans="1:27" ht="12.75" customHeight="1" x14ac:dyDescent="0.25">
      <c r="A25" s="3" t="s">
        <v>50</v>
      </c>
      <c r="B25" s="16">
        <v>2</v>
      </c>
      <c r="C25" s="13">
        <v>77</v>
      </c>
      <c r="D25" s="23">
        <v>4</v>
      </c>
      <c r="E25" s="1">
        <v>197.3</v>
      </c>
      <c r="F25" s="16">
        <v>4</v>
      </c>
      <c r="G25" s="13">
        <v>128.49</v>
      </c>
      <c r="H25" s="23">
        <v>1</v>
      </c>
      <c r="I25" s="1">
        <v>44</v>
      </c>
      <c r="J25" s="16">
        <v>2</v>
      </c>
      <c r="K25" s="13">
        <v>40</v>
      </c>
      <c r="L25" s="23">
        <v>2</v>
      </c>
      <c r="M25" s="1">
        <v>60</v>
      </c>
      <c r="N25" s="16"/>
      <c r="O25" s="15"/>
      <c r="Q25" s="28"/>
      <c r="R25" s="16">
        <v>6</v>
      </c>
      <c r="S25" s="15">
        <v>104.78</v>
      </c>
      <c r="T25" s="23">
        <v>6</v>
      </c>
      <c r="U25" s="28">
        <v>167.09</v>
      </c>
      <c r="V25" s="16">
        <v>6</v>
      </c>
      <c r="W25" s="15">
        <v>419.48</v>
      </c>
      <c r="X25" s="23">
        <v>9</v>
      </c>
      <c r="Y25" s="28">
        <v>173</v>
      </c>
      <c r="Z25" s="43">
        <f>B25+D25+F25+H25+J25+L25+N25+P25+R25+T25+V25+X25</f>
        <v>42</v>
      </c>
      <c r="AA25" s="12">
        <f>C25+E25+G25+I25+K25+M25+O25+Q25+S25+U25+W25+Y25</f>
        <v>1411.1399999999999</v>
      </c>
    </row>
    <row r="26" spans="1:27" ht="12.75" customHeight="1" x14ac:dyDescent="0.25">
      <c r="A26" s="3" t="s">
        <v>51</v>
      </c>
      <c r="B26" s="16">
        <v>1</v>
      </c>
      <c r="C26" s="13">
        <v>48</v>
      </c>
      <c r="D26" s="23">
        <v>3</v>
      </c>
      <c r="E26" s="1">
        <v>98.73</v>
      </c>
      <c r="F26" s="16"/>
      <c r="G26" s="13"/>
      <c r="H26" s="23">
        <v>0</v>
      </c>
      <c r="I26" s="1">
        <v>0</v>
      </c>
      <c r="J26" s="16"/>
      <c r="K26" s="13"/>
      <c r="L26" s="23">
        <v>1</v>
      </c>
      <c r="M26" s="1">
        <v>4</v>
      </c>
      <c r="N26" s="16"/>
      <c r="O26" s="15"/>
      <c r="Q26" s="28"/>
      <c r="R26" s="16">
        <v>3</v>
      </c>
      <c r="S26" s="15">
        <v>66.53</v>
      </c>
      <c r="U26" s="28"/>
      <c r="V26" s="16">
        <v>2</v>
      </c>
      <c r="W26" s="15">
        <v>103.24</v>
      </c>
      <c r="X26" s="23">
        <v>1</v>
      </c>
      <c r="Y26" s="28">
        <v>21.71</v>
      </c>
      <c r="Z26" s="43">
        <f>B26+D26+F26+H26+J26+L26+N26+P26+R26+T26+V26+X26</f>
        <v>11</v>
      </c>
      <c r="AA26" s="12">
        <f>C26+E26+G26+I26+K26+M26+O26+Q26+S26+U26+W26+Y26</f>
        <v>342.21</v>
      </c>
    </row>
    <row r="27" spans="1:27" s="45" customFormat="1" ht="12.75" customHeight="1" x14ac:dyDescent="0.25">
      <c r="A27" s="39" t="s">
        <v>68</v>
      </c>
      <c r="B27" s="42">
        <f t="shared" ref="B27:Y27" si="6">B25+B26</f>
        <v>3</v>
      </c>
      <c r="C27" s="59">
        <f t="shared" si="6"/>
        <v>125</v>
      </c>
      <c r="D27" s="60">
        <f t="shared" si="6"/>
        <v>7</v>
      </c>
      <c r="E27" s="61">
        <f t="shared" si="6"/>
        <v>296.03000000000003</v>
      </c>
      <c r="F27" s="42">
        <f t="shared" si="6"/>
        <v>4</v>
      </c>
      <c r="G27" s="59">
        <f t="shared" si="6"/>
        <v>128.49</v>
      </c>
      <c r="H27" s="60">
        <f t="shared" si="6"/>
        <v>1</v>
      </c>
      <c r="I27" s="61">
        <f t="shared" si="6"/>
        <v>44</v>
      </c>
      <c r="J27" s="42">
        <f t="shared" si="6"/>
        <v>2</v>
      </c>
      <c r="K27" s="59">
        <f t="shared" si="6"/>
        <v>40</v>
      </c>
      <c r="L27" s="60">
        <f t="shared" si="6"/>
        <v>3</v>
      </c>
      <c r="M27" s="61">
        <f t="shared" si="6"/>
        <v>64</v>
      </c>
      <c r="N27" s="42">
        <f t="shared" si="6"/>
        <v>0</v>
      </c>
      <c r="O27" s="59">
        <f t="shared" si="6"/>
        <v>0</v>
      </c>
      <c r="P27" s="60">
        <f t="shared" si="6"/>
        <v>0</v>
      </c>
      <c r="Q27" s="61">
        <f t="shared" si="6"/>
        <v>0</v>
      </c>
      <c r="R27" s="42">
        <f t="shared" si="6"/>
        <v>9</v>
      </c>
      <c r="S27" s="59">
        <f t="shared" si="6"/>
        <v>171.31</v>
      </c>
      <c r="T27" s="60">
        <f t="shared" si="6"/>
        <v>6</v>
      </c>
      <c r="U27" s="61">
        <f t="shared" si="6"/>
        <v>167.09</v>
      </c>
      <c r="V27" s="42">
        <f t="shared" si="6"/>
        <v>8</v>
      </c>
      <c r="W27" s="59">
        <f t="shared" si="6"/>
        <v>522.72</v>
      </c>
      <c r="X27" s="60">
        <f t="shared" si="6"/>
        <v>10</v>
      </c>
      <c r="Y27" s="61">
        <f t="shared" si="6"/>
        <v>194.71</v>
      </c>
      <c r="Z27" s="66">
        <f t="shared" ref="Z27:AA27" si="7">SUM(Z25:Z26)</f>
        <v>53</v>
      </c>
      <c r="AA27" s="94">
        <f t="shared" si="7"/>
        <v>1753.35</v>
      </c>
    </row>
    <row r="28" spans="1:27" s="45" customFormat="1" ht="12.75" customHeight="1" x14ac:dyDescent="0.25">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5">
      <c r="A29" s="21" t="s">
        <v>19</v>
      </c>
      <c r="B29" s="16"/>
      <c r="C29" s="26">
        <f>SUM(C14+C22+C27)</f>
        <v>886.42</v>
      </c>
      <c r="E29" s="10">
        <f>SUM(E14+E22+E27)</f>
        <v>1668.6299999999999</v>
      </c>
      <c r="F29" s="16"/>
      <c r="G29" s="26">
        <f>SUM(G14+G22+G27)</f>
        <v>3396.79</v>
      </c>
      <c r="I29" s="10">
        <f>SUM(I14+I22+I27)</f>
        <v>2331.3900000000003</v>
      </c>
      <c r="J29" s="16"/>
      <c r="K29" s="26">
        <f>SUM(K14+K22+K27)</f>
        <v>764.59</v>
      </c>
      <c r="M29" s="10">
        <f>SUM(M14+M22+M27)</f>
        <v>858.69</v>
      </c>
      <c r="N29" s="16"/>
      <c r="O29" s="26">
        <f>SUM(O14+O22+O27)</f>
        <v>17.7</v>
      </c>
      <c r="Q29" s="10">
        <f>SUM(Q14+Q22+Q27)</f>
        <v>780.02</v>
      </c>
      <c r="R29" s="16"/>
      <c r="S29" s="26">
        <f>SUM(S14+S22+S27)</f>
        <v>4265.3500000000004</v>
      </c>
      <c r="U29" s="10">
        <f>SUM(U14+U22+U27)</f>
        <v>5263.77</v>
      </c>
      <c r="V29" s="16"/>
      <c r="W29" s="26">
        <f>SUM(W14+W22+W27)</f>
        <v>2595.92</v>
      </c>
      <c r="Y29" s="10">
        <f>SUM(Y14+Y22+Y27)</f>
        <v>3255.8199999999997</v>
      </c>
      <c r="Z29" s="43"/>
      <c r="AA29" s="8">
        <f>SUM(AA14+AA22+AA27)</f>
        <v>26085.089999999997</v>
      </c>
    </row>
    <row r="30" spans="1:27" ht="12.75" customHeight="1" x14ac:dyDescent="0.25">
      <c r="B30" s="16"/>
      <c r="C30" s="13"/>
      <c r="F30" s="16"/>
      <c r="G30" s="13"/>
      <c r="J30" s="16"/>
      <c r="K30" s="13"/>
      <c r="N30" s="16"/>
      <c r="O30" s="13"/>
      <c r="R30" s="16"/>
      <c r="S30" s="13"/>
      <c r="V30" s="16"/>
      <c r="W30" s="13"/>
      <c r="Z30" s="43"/>
      <c r="AA30" s="6"/>
    </row>
    <row r="31" spans="1:27" ht="12.75" customHeight="1" x14ac:dyDescent="0.25">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ht="12.75" customHeight="1" x14ac:dyDescent="0.25">
      <c r="A32" s="52" t="s">
        <v>46</v>
      </c>
      <c r="B32" s="53"/>
      <c r="C32" s="53"/>
      <c r="D32" s="48"/>
      <c r="E32" s="48"/>
      <c r="F32" s="53">
        <v>2</v>
      </c>
      <c r="G32" s="53">
        <v>403.42</v>
      </c>
      <c r="H32" s="48"/>
      <c r="I32" s="48"/>
      <c r="J32" s="53"/>
      <c r="K32" s="53"/>
      <c r="L32" s="48"/>
      <c r="M32" s="48"/>
      <c r="N32" s="53"/>
      <c r="O32" s="53"/>
      <c r="P32" s="48">
        <v>1</v>
      </c>
      <c r="Q32" s="48">
        <v>229.39</v>
      </c>
      <c r="R32" s="53"/>
      <c r="S32" s="53"/>
      <c r="T32" s="48"/>
      <c r="U32" s="48"/>
      <c r="V32" s="53"/>
      <c r="W32" s="53"/>
      <c r="X32" s="48"/>
      <c r="Y32" s="48"/>
      <c r="Z32" s="38">
        <f t="shared" ref="Z32:AA34" si="8">SUM(B32+D32+F32+H32+J32+L32+N32+P32+R32+T32+V32+X32)</f>
        <v>3</v>
      </c>
      <c r="AA32" s="56">
        <f t="shared" si="8"/>
        <v>632.80999999999995</v>
      </c>
    </row>
    <row r="33" spans="1:31" s="57" customFormat="1" x14ac:dyDescent="0.25">
      <c r="A33" s="52" t="s">
        <v>62</v>
      </c>
      <c r="B33" s="53"/>
      <c r="C33" s="53"/>
      <c r="D33" s="48"/>
      <c r="E33" s="48"/>
      <c r="F33" s="53"/>
      <c r="G33" s="53"/>
      <c r="H33" s="48"/>
      <c r="I33" s="48"/>
      <c r="J33" s="53"/>
      <c r="K33" s="53"/>
      <c r="L33" s="48"/>
      <c r="M33" s="48"/>
      <c r="N33" s="53"/>
      <c r="O33" s="53"/>
      <c r="P33" s="48"/>
      <c r="Q33" s="48"/>
      <c r="R33" s="53"/>
      <c r="S33" s="53"/>
      <c r="T33" s="48"/>
      <c r="U33" s="48"/>
      <c r="V33" s="53"/>
      <c r="W33" s="53"/>
      <c r="X33" s="48"/>
      <c r="Y33" s="48"/>
      <c r="Z33" s="38">
        <f t="shared" si="8"/>
        <v>0</v>
      </c>
      <c r="AA33" s="56">
        <f t="shared" si="8"/>
        <v>0</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25">
      <c r="A35" s="4" t="s">
        <v>59</v>
      </c>
      <c r="B35" s="70">
        <f t="shared" ref="B35:AA35" si="9">SUM(B32:B34)</f>
        <v>0</v>
      </c>
      <c r="C35" s="49">
        <f t="shared" si="9"/>
        <v>0</v>
      </c>
      <c r="D35" s="71">
        <f t="shared" si="9"/>
        <v>0</v>
      </c>
      <c r="E35" s="50">
        <f t="shared" si="9"/>
        <v>0</v>
      </c>
      <c r="F35" s="70">
        <f t="shared" si="9"/>
        <v>2</v>
      </c>
      <c r="G35" s="49">
        <f t="shared" si="9"/>
        <v>403.42</v>
      </c>
      <c r="H35" s="71">
        <f t="shared" si="9"/>
        <v>0</v>
      </c>
      <c r="I35" s="50">
        <f t="shared" si="9"/>
        <v>0</v>
      </c>
      <c r="J35" s="70">
        <f t="shared" si="9"/>
        <v>0</v>
      </c>
      <c r="K35" s="49">
        <f t="shared" si="9"/>
        <v>0</v>
      </c>
      <c r="L35" s="71">
        <f t="shared" si="9"/>
        <v>0</v>
      </c>
      <c r="M35" s="50">
        <f t="shared" si="9"/>
        <v>0</v>
      </c>
      <c r="N35" s="70">
        <f t="shared" si="9"/>
        <v>0</v>
      </c>
      <c r="O35" s="49">
        <f t="shared" si="9"/>
        <v>0</v>
      </c>
      <c r="P35" s="71">
        <f t="shared" si="9"/>
        <v>1</v>
      </c>
      <c r="Q35" s="50">
        <f t="shared" si="9"/>
        <v>229.39</v>
      </c>
      <c r="R35" s="70">
        <f t="shared" si="9"/>
        <v>0</v>
      </c>
      <c r="S35" s="49">
        <f t="shared" si="9"/>
        <v>0</v>
      </c>
      <c r="T35" s="71">
        <f t="shared" si="9"/>
        <v>0</v>
      </c>
      <c r="U35" s="50">
        <f t="shared" si="9"/>
        <v>0</v>
      </c>
      <c r="V35" s="70">
        <f t="shared" si="9"/>
        <v>0</v>
      </c>
      <c r="W35" s="49">
        <f t="shared" si="9"/>
        <v>0</v>
      </c>
      <c r="X35" s="71">
        <f t="shared" si="9"/>
        <v>0</v>
      </c>
      <c r="Y35" s="50">
        <f t="shared" si="9"/>
        <v>0</v>
      </c>
      <c r="Z35" s="74">
        <f t="shared" si="9"/>
        <v>3</v>
      </c>
      <c r="AA35" s="51">
        <f t="shared" si="9"/>
        <v>632.80999999999995</v>
      </c>
    </row>
    <row r="36" spans="1:31" s="4" customFormat="1" ht="12.75" customHeight="1" x14ac:dyDescent="0.25">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5">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5">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4" x14ac:dyDescent="0.25">
      <c r="A39" s="76" t="s">
        <v>64</v>
      </c>
      <c r="B39" s="77"/>
      <c r="C39" s="78">
        <f>C29-C5-C35</f>
        <v>823.92</v>
      </c>
      <c r="D39" s="77"/>
      <c r="E39" s="78">
        <f>E29-E5-E35</f>
        <v>1569.1299999999999</v>
      </c>
      <c r="F39" s="78"/>
      <c r="G39" s="78">
        <f>G29-G5-G35</f>
        <v>2850.87</v>
      </c>
      <c r="H39" s="77"/>
      <c r="I39" s="78">
        <f>I29-I5-I35</f>
        <v>2207.8900000000003</v>
      </c>
      <c r="J39" s="77"/>
      <c r="K39" s="78">
        <f>K29-K5-K35</f>
        <v>724.09</v>
      </c>
      <c r="L39" s="77"/>
      <c r="M39" s="78">
        <f>M29-M5-M35</f>
        <v>810.69</v>
      </c>
      <c r="N39" s="78"/>
      <c r="O39" s="78">
        <f>O29-O5-O35</f>
        <v>13.2</v>
      </c>
      <c r="P39" s="77"/>
      <c r="Q39" s="78">
        <f>Q29-Q5-Q35</f>
        <v>513.13</v>
      </c>
      <c r="R39" s="77"/>
      <c r="S39" s="78">
        <f>S29-S5-S35</f>
        <v>4058.8500000000004</v>
      </c>
      <c r="T39" s="77"/>
      <c r="U39" s="78">
        <f>U29-U5-U35</f>
        <v>4928.7700000000004</v>
      </c>
      <c r="V39" s="77"/>
      <c r="W39" s="78">
        <f>W29-W5-W35</f>
        <v>2340.42</v>
      </c>
      <c r="X39" s="77"/>
      <c r="Y39" s="78">
        <f>Y29-Y5-Y35</f>
        <v>2910.3199999999997</v>
      </c>
      <c r="Z39" s="77"/>
      <c r="AA39" s="78">
        <f>AA29-AA5-AA35</f>
        <v>23751.279999999995</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AE40"/>
  <sheetViews>
    <sheetView workbookViewId="0">
      <pane xSplit="1" topLeftCell="T1" activePane="topRight" state="frozen"/>
      <selection pane="topRight"/>
    </sheetView>
  </sheetViews>
  <sheetFormatPr defaultRowHeight="13.2" x14ac:dyDescent="0.25"/>
  <cols>
    <col min="1" max="1" width="50.6640625" customWidth="1"/>
    <col min="2" max="2" width="9.6640625" style="23" customWidth="1"/>
    <col min="3" max="3" width="14.5546875" style="1" customWidth="1"/>
    <col min="4" max="4" width="9.6640625" style="23" customWidth="1"/>
    <col min="5" max="5" width="14.5546875" style="1" customWidth="1"/>
    <col min="6" max="6" width="9.6640625" style="23" customWidth="1"/>
    <col min="7" max="7" width="14.5546875" style="1" customWidth="1"/>
    <col min="8" max="8" width="9.6640625" style="23" customWidth="1"/>
    <col min="9" max="9" width="14.5546875" style="1" customWidth="1"/>
    <col min="10" max="10" width="9.6640625" style="23" customWidth="1"/>
    <col min="11" max="11" width="14.5546875" style="1" customWidth="1"/>
    <col min="12" max="12" width="9.6640625" style="23" customWidth="1"/>
    <col min="13" max="13" width="14.5546875" style="1" customWidth="1"/>
    <col min="14" max="14" width="9.6640625" style="23" customWidth="1"/>
    <col min="15" max="15" width="14.5546875" style="1" customWidth="1"/>
    <col min="16" max="16" width="9.6640625" style="23" customWidth="1"/>
    <col min="17" max="17" width="14.5546875" style="1" customWidth="1"/>
    <col min="18" max="18" width="9.6640625" style="23" customWidth="1"/>
    <col min="19" max="19" width="14.5546875" style="1" customWidth="1"/>
    <col min="20" max="20" width="9.6640625" style="23" customWidth="1"/>
    <col min="21" max="21" width="14.5546875" style="1" customWidth="1"/>
    <col min="22" max="22" width="9.6640625" style="23" customWidth="1"/>
    <col min="23" max="23" width="14.5546875" style="1" customWidth="1"/>
    <col min="24" max="24" width="9.6640625" style="23" customWidth="1"/>
    <col min="25" max="25" width="14.5546875" style="1" customWidth="1"/>
    <col min="26" max="26" width="9.6640625" style="23" customWidth="1"/>
    <col min="27" max="27" width="14.5546875" style="1" customWidth="1"/>
    <col min="28" max="194" width="8.88671875" customWidth="1"/>
  </cols>
  <sheetData>
    <row r="1" spans="1:29" ht="16.5" customHeight="1" x14ac:dyDescent="0.25">
      <c r="A1" s="4" t="s">
        <v>79</v>
      </c>
      <c r="B1" s="641" t="s">
        <v>0</v>
      </c>
      <c r="C1" s="641"/>
      <c r="D1" s="642" t="s">
        <v>1</v>
      </c>
      <c r="E1" s="642"/>
      <c r="F1" s="641" t="s">
        <v>2</v>
      </c>
      <c r="G1" s="641"/>
      <c r="H1" s="642" t="s">
        <v>3</v>
      </c>
      <c r="I1" s="642"/>
      <c r="J1" s="641" t="s">
        <v>4</v>
      </c>
      <c r="K1" s="641"/>
      <c r="L1" s="642" t="s">
        <v>5</v>
      </c>
      <c r="M1" s="642"/>
      <c r="N1" s="641" t="s">
        <v>6</v>
      </c>
      <c r="O1" s="641"/>
      <c r="P1" s="642" t="s">
        <v>7</v>
      </c>
      <c r="Q1" s="642"/>
      <c r="R1" s="641" t="s">
        <v>8</v>
      </c>
      <c r="S1" s="641"/>
      <c r="T1" s="642" t="s">
        <v>9</v>
      </c>
      <c r="U1" s="642"/>
      <c r="V1" s="641" t="s">
        <v>10</v>
      </c>
      <c r="W1" s="641"/>
      <c r="X1" s="642" t="s">
        <v>11</v>
      </c>
      <c r="Y1" s="642"/>
      <c r="Z1" s="643" t="s">
        <v>12</v>
      </c>
      <c r="AA1" s="643"/>
    </row>
    <row r="2" spans="1:29" ht="12.75" customHeight="1" x14ac:dyDescent="0.25">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179</v>
      </c>
      <c r="C3" s="13">
        <v>1883.5</v>
      </c>
      <c r="D3" s="23">
        <v>183</v>
      </c>
      <c r="E3" s="1">
        <v>2073</v>
      </c>
      <c r="F3" s="16">
        <v>160</v>
      </c>
      <c r="G3" s="13">
        <v>1735</v>
      </c>
      <c r="H3" s="23">
        <v>192</v>
      </c>
      <c r="I3" s="1">
        <v>1942.5</v>
      </c>
      <c r="J3" s="16">
        <v>150</v>
      </c>
      <c r="K3" s="13">
        <v>1505</v>
      </c>
      <c r="L3" s="23">
        <v>149</v>
      </c>
      <c r="M3" s="1">
        <v>1545</v>
      </c>
      <c r="N3" s="16">
        <v>138</v>
      </c>
      <c r="O3" s="13">
        <v>1335.5</v>
      </c>
      <c r="P3" s="23">
        <v>142</v>
      </c>
      <c r="Q3" s="1">
        <v>1096</v>
      </c>
      <c r="R3" s="16">
        <v>199</v>
      </c>
      <c r="S3" s="13">
        <v>1625.5</v>
      </c>
      <c r="T3" s="23">
        <v>200</v>
      </c>
      <c r="U3" s="1">
        <v>1552.5</v>
      </c>
      <c r="V3" s="16">
        <v>166</v>
      </c>
      <c r="W3" s="13">
        <v>1410.5</v>
      </c>
      <c r="X3" s="23">
        <v>203</v>
      </c>
      <c r="Y3" s="1">
        <v>2073.5</v>
      </c>
      <c r="Z3" s="43">
        <f>B3+D3+F3+H3+J3+L3+N3+P3+R3+T3+V3+X3</f>
        <v>2061</v>
      </c>
      <c r="AA3" s="6">
        <f>C3+E3+G3+I3+K3+M3+O3+Q3+S3+U3+W3+Y3</f>
        <v>19777.5</v>
      </c>
    </row>
    <row r="4" spans="1:29" ht="12.75" customHeight="1" x14ac:dyDescent="0.25">
      <c r="A4" s="3" t="s">
        <v>38</v>
      </c>
      <c r="B4" s="16"/>
      <c r="C4" s="25">
        <v>352</v>
      </c>
      <c r="E4" s="27">
        <v>354</v>
      </c>
      <c r="F4" s="16"/>
      <c r="G4" s="25">
        <v>310</v>
      </c>
      <c r="I4" s="27">
        <v>384</v>
      </c>
      <c r="J4" s="16"/>
      <c r="K4" s="25">
        <v>296</v>
      </c>
      <c r="M4" s="27">
        <v>292</v>
      </c>
      <c r="N4" s="16"/>
      <c r="O4" s="25">
        <v>276</v>
      </c>
      <c r="Q4" s="27">
        <v>278</v>
      </c>
      <c r="R4" s="16"/>
      <c r="S4" s="25">
        <v>394</v>
      </c>
      <c r="U4" s="27">
        <v>386</v>
      </c>
      <c r="V4" s="16"/>
      <c r="W4" s="25">
        <v>322</v>
      </c>
      <c r="Y4" s="27">
        <v>394</v>
      </c>
      <c r="Z4" s="43"/>
      <c r="AA4" s="7">
        <f>C4+E4+G4+I4+K4+M4+O4+Q4+S4+U4+W4+Y4</f>
        <v>4038</v>
      </c>
      <c r="AC4" s="18"/>
    </row>
    <row r="5" spans="1:29" ht="12.75" customHeight="1" x14ac:dyDescent="0.25">
      <c r="A5" s="4" t="s">
        <v>15</v>
      </c>
      <c r="B5" s="16"/>
      <c r="C5" s="26">
        <f>SUM(C3:C4)</f>
        <v>2235.5</v>
      </c>
      <c r="E5" s="10">
        <f>SUM(E3:E4)</f>
        <v>2427</v>
      </c>
      <c r="F5" s="16"/>
      <c r="G5" s="26">
        <f>SUM(G3:G4)</f>
        <v>2045</v>
      </c>
      <c r="I5" s="10">
        <f>SUM(I3:I4)</f>
        <v>2326.5</v>
      </c>
      <c r="J5" s="16"/>
      <c r="K5" s="26">
        <f>SUM(K3:K4)</f>
        <v>1801</v>
      </c>
      <c r="M5" s="10">
        <f>SUM(M3:M4)</f>
        <v>1837</v>
      </c>
      <c r="N5" s="16"/>
      <c r="O5" s="26">
        <f>SUM(O3:O4)</f>
        <v>1611.5</v>
      </c>
      <c r="Q5" s="10">
        <f>SUM(Q3:Q4)</f>
        <v>1374</v>
      </c>
      <c r="R5" s="16"/>
      <c r="S5" s="26">
        <f>SUM(S3:S4)</f>
        <v>2019.5</v>
      </c>
      <c r="U5" s="10">
        <f>SUM(U3:U4)</f>
        <v>1938.5</v>
      </c>
      <c r="V5" s="16"/>
      <c r="W5" s="26">
        <f>SUM(W3:W4)</f>
        <v>1732.5</v>
      </c>
      <c r="Y5" s="10">
        <f>SUM(Y3:Y4)</f>
        <v>2467.5</v>
      </c>
      <c r="Z5" s="43"/>
      <c r="AA5" s="9">
        <f>SUM(AA3:AA4)</f>
        <v>23815.5</v>
      </c>
    </row>
    <row r="6" spans="1:29" ht="12.75" customHeight="1" x14ac:dyDescent="0.25">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41492.33</v>
      </c>
      <c r="D7" s="23"/>
      <c r="E7" s="93">
        <v>39888.65</v>
      </c>
      <c r="F7" s="16"/>
      <c r="G7" s="92">
        <v>47349.53</v>
      </c>
      <c r="H7" s="23"/>
      <c r="I7" s="93">
        <v>50180.15</v>
      </c>
      <c r="J7" s="16"/>
      <c r="K7" s="92">
        <v>26563.26</v>
      </c>
      <c r="L7" s="23"/>
      <c r="M7" s="93">
        <v>36301.4</v>
      </c>
      <c r="N7" s="16"/>
      <c r="O7" s="92">
        <v>22941.29</v>
      </c>
      <c r="P7" s="23"/>
      <c r="Q7" s="93">
        <v>27194.77</v>
      </c>
      <c r="R7" s="16"/>
      <c r="S7" s="92">
        <v>45507.17</v>
      </c>
      <c r="T7" s="23"/>
      <c r="U7" s="93">
        <v>48854.17</v>
      </c>
      <c r="V7" s="16"/>
      <c r="W7" s="92">
        <v>39750.68</v>
      </c>
      <c r="X7" s="23"/>
      <c r="Y7" s="93">
        <v>50539.14</v>
      </c>
      <c r="Z7" s="72"/>
      <c r="AA7" s="95">
        <f>C7+E7+G7+I7+K7+M7+O7+Q7+S7+U7+W7+Y7</f>
        <v>476562.54</v>
      </c>
      <c r="AC7" s="93"/>
    </row>
    <row r="8" spans="1:29" ht="12.75" customHeight="1" x14ac:dyDescent="0.25">
      <c r="A8" s="4"/>
      <c r="B8" s="16"/>
      <c r="C8" s="26"/>
      <c r="E8" s="10"/>
      <c r="F8" s="16"/>
      <c r="G8" s="26"/>
      <c r="I8" s="10"/>
      <c r="J8" s="16"/>
      <c r="K8" s="26"/>
      <c r="M8" s="10"/>
      <c r="N8" s="16"/>
      <c r="O8" s="26"/>
      <c r="Q8" s="10"/>
      <c r="R8" s="16"/>
      <c r="S8" s="26"/>
      <c r="U8" s="10"/>
      <c r="V8" s="16"/>
      <c r="W8" s="26"/>
      <c r="Y8" s="10"/>
      <c r="Z8" s="72"/>
      <c r="AA8" s="9"/>
      <c r="AC8" s="11"/>
    </row>
    <row r="9" spans="1:29" ht="12.75" customHeight="1" x14ac:dyDescent="0.25">
      <c r="A9" s="4" t="s">
        <v>24</v>
      </c>
      <c r="B9" s="16"/>
      <c r="C9" s="13"/>
      <c r="F9" s="16"/>
      <c r="G9" s="13"/>
      <c r="J9" s="16"/>
      <c r="K9" s="13"/>
      <c r="N9" s="16"/>
      <c r="O9" s="13"/>
      <c r="R9" s="16"/>
      <c r="S9" s="13"/>
      <c r="V9" s="16"/>
      <c r="W9" s="13"/>
      <c r="Z9" s="43"/>
      <c r="AA9" s="6"/>
    </row>
    <row r="10" spans="1:29" ht="12.75" customHeight="1" x14ac:dyDescent="0.25">
      <c r="A10" s="3" t="s">
        <v>26</v>
      </c>
      <c r="B10" s="16">
        <v>76</v>
      </c>
      <c r="C10" s="13">
        <v>2601.44</v>
      </c>
      <c r="D10" s="530">
        <v>60</v>
      </c>
      <c r="E10" s="532">
        <v>2412.6999999999998</v>
      </c>
      <c r="F10" s="16">
        <v>58</v>
      </c>
      <c r="G10" s="13">
        <v>1714.1</v>
      </c>
      <c r="H10" s="23">
        <v>89</v>
      </c>
      <c r="I10" s="1">
        <v>3752.75</v>
      </c>
      <c r="J10" s="16">
        <v>56</v>
      </c>
      <c r="K10" s="13">
        <v>1846.15</v>
      </c>
      <c r="L10" s="23">
        <v>59</v>
      </c>
      <c r="M10" s="1">
        <v>2419.65</v>
      </c>
      <c r="N10" s="16">
        <v>45</v>
      </c>
      <c r="O10" s="13">
        <v>1500.76</v>
      </c>
      <c r="P10" s="530">
        <v>55</v>
      </c>
      <c r="Q10" s="532">
        <v>1726.21</v>
      </c>
      <c r="R10" s="16">
        <v>98</v>
      </c>
      <c r="S10" s="13">
        <v>2689.36</v>
      </c>
      <c r="T10" s="23">
        <v>111</v>
      </c>
      <c r="U10" s="1">
        <v>3253.43</v>
      </c>
      <c r="V10" s="16">
        <v>80</v>
      </c>
      <c r="W10" s="13">
        <v>2689.35</v>
      </c>
      <c r="X10" s="23">
        <v>94</v>
      </c>
      <c r="Y10" s="1">
        <v>3755.5</v>
      </c>
      <c r="Z10" s="43">
        <f t="shared" ref="Z10:AA13" si="0">B10+D10+F10+H10+J10+L10+N10+P10+R10+T10+V10+X10</f>
        <v>881</v>
      </c>
      <c r="AA10" s="6">
        <f t="shared" si="0"/>
        <v>30361.399999999998</v>
      </c>
    </row>
    <row r="11" spans="1:29" ht="12.75" customHeight="1" x14ac:dyDescent="0.25">
      <c r="A11" s="3" t="s">
        <v>98</v>
      </c>
      <c r="B11" s="16"/>
      <c r="C11" s="13"/>
      <c r="D11" s="530"/>
      <c r="E11" s="532"/>
      <c r="F11" s="16"/>
      <c r="G11" s="13"/>
      <c r="J11" s="16"/>
      <c r="K11" s="13"/>
      <c r="N11" s="16"/>
      <c r="O11" s="13"/>
      <c r="P11" s="530">
        <v>7</v>
      </c>
      <c r="Q11" s="532">
        <v>141.22</v>
      </c>
      <c r="R11" s="16">
        <v>11</v>
      </c>
      <c r="S11" s="13">
        <v>233.63</v>
      </c>
      <c r="T11" s="23">
        <v>25</v>
      </c>
      <c r="U11" s="1">
        <v>392.61</v>
      </c>
      <c r="V11" s="16">
        <v>16</v>
      </c>
      <c r="W11" s="13">
        <v>350.35</v>
      </c>
      <c r="X11" s="23">
        <v>15</v>
      </c>
      <c r="Y11" s="1">
        <v>346.01</v>
      </c>
      <c r="Z11" s="43">
        <f t="shared" ref="Z11" si="1">B11+D11+F11+H11+J11+L11+N11+P11+R11+T11+V11+X11</f>
        <v>74</v>
      </c>
      <c r="AA11" s="6">
        <f t="shared" ref="AA11" si="2">C11+E11+G11+I11+K11+M11+O11+Q11+S11+U11+W11+Y11</f>
        <v>1463.82</v>
      </c>
    </row>
    <row r="12" spans="1:29" ht="12.75" customHeight="1" x14ac:dyDescent="0.25">
      <c r="A12" s="360" t="s">
        <v>76</v>
      </c>
      <c r="B12" s="16"/>
      <c r="C12" s="13"/>
      <c r="D12" s="530"/>
      <c r="E12" s="532"/>
      <c r="F12" s="16"/>
      <c r="G12" s="13"/>
      <c r="J12" s="16"/>
      <c r="K12" s="13"/>
      <c r="N12" s="16"/>
      <c r="O12" s="13"/>
      <c r="P12" s="530"/>
      <c r="Q12" s="532"/>
      <c r="R12" s="16"/>
      <c r="S12" s="13"/>
      <c r="V12" s="16">
        <v>-4</v>
      </c>
      <c r="W12" s="13">
        <v>-91.21</v>
      </c>
      <c r="Z12" s="43">
        <f t="shared" si="0"/>
        <v>-4</v>
      </c>
      <c r="AA12" s="6">
        <f t="shared" si="0"/>
        <v>-91.21</v>
      </c>
    </row>
    <row r="13" spans="1:29" ht="12.75" customHeight="1" x14ac:dyDescent="0.25">
      <c r="A13" s="3" t="s">
        <v>72</v>
      </c>
      <c r="B13" s="25"/>
      <c r="C13" s="14"/>
      <c r="D13" s="27"/>
      <c r="E13" s="2"/>
      <c r="F13" s="25">
        <v>2</v>
      </c>
      <c r="G13" s="14">
        <v>0</v>
      </c>
      <c r="H13" s="27">
        <v>2</v>
      </c>
      <c r="I13" s="2">
        <v>0</v>
      </c>
      <c r="J13" s="25">
        <v>1</v>
      </c>
      <c r="K13" s="14">
        <v>0</v>
      </c>
      <c r="L13" s="27">
        <v>1</v>
      </c>
      <c r="M13" s="2">
        <v>0</v>
      </c>
      <c r="N13" s="25"/>
      <c r="O13" s="14"/>
      <c r="P13" s="27"/>
      <c r="Q13" s="2"/>
      <c r="R13" s="25"/>
      <c r="S13" s="14"/>
      <c r="T13" s="27">
        <v>3</v>
      </c>
      <c r="U13" s="2">
        <v>0</v>
      </c>
      <c r="V13" s="25"/>
      <c r="W13" s="14"/>
      <c r="X13" s="27"/>
      <c r="Y13" s="2"/>
      <c r="Z13" s="43">
        <f t="shared" si="0"/>
        <v>9</v>
      </c>
      <c r="AA13" s="6">
        <f t="shared" si="0"/>
        <v>0</v>
      </c>
    </row>
    <row r="14" spans="1:29" ht="12.75" customHeight="1" x14ac:dyDescent="0.25">
      <c r="A14" s="20" t="s">
        <v>20</v>
      </c>
      <c r="B14" s="16">
        <f t="shared" ref="B14:AA14" si="3">SUM(B10:B13)</f>
        <v>76</v>
      </c>
      <c r="C14" s="26">
        <f t="shared" si="3"/>
        <v>2601.44</v>
      </c>
      <c r="D14" s="23">
        <f t="shared" si="3"/>
        <v>60</v>
      </c>
      <c r="E14" s="529">
        <f t="shared" si="3"/>
        <v>2412.6999999999998</v>
      </c>
      <c r="F14" s="16">
        <f t="shared" si="3"/>
        <v>60</v>
      </c>
      <c r="G14" s="26">
        <f t="shared" si="3"/>
        <v>1714.1</v>
      </c>
      <c r="H14" s="23">
        <f t="shared" si="3"/>
        <v>91</v>
      </c>
      <c r="I14" s="10">
        <f t="shared" si="3"/>
        <v>3752.75</v>
      </c>
      <c r="J14" s="16">
        <f t="shared" si="3"/>
        <v>57</v>
      </c>
      <c r="K14" s="26">
        <f t="shared" si="3"/>
        <v>1846.15</v>
      </c>
      <c r="L14" s="23">
        <f t="shared" si="3"/>
        <v>60</v>
      </c>
      <c r="M14" s="10">
        <f t="shared" si="3"/>
        <v>2419.65</v>
      </c>
      <c r="N14" s="16">
        <f t="shared" si="3"/>
        <v>45</v>
      </c>
      <c r="O14" s="26">
        <f t="shared" si="3"/>
        <v>1500.76</v>
      </c>
      <c r="P14" s="23">
        <f t="shared" si="3"/>
        <v>62</v>
      </c>
      <c r="Q14" s="10">
        <f t="shared" si="3"/>
        <v>1867.43</v>
      </c>
      <c r="R14" s="16">
        <f t="shared" si="3"/>
        <v>109</v>
      </c>
      <c r="S14" s="26">
        <f t="shared" si="3"/>
        <v>2922.9900000000002</v>
      </c>
      <c r="T14" s="23">
        <f t="shared" si="3"/>
        <v>139</v>
      </c>
      <c r="U14" s="10">
        <f t="shared" si="3"/>
        <v>3646.04</v>
      </c>
      <c r="V14" s="16">
        <f t="shared" si="3"/>
        <v>92</v>
      </c>
      <c r="W14" s="26">
        <f t="shared" si="3"/>
        <v>2948.49</v>
      </c>
      <c r="X14" s="23">
        <f t="shared" si="3"/>
        <v>109</v>
      </c>
      <c r="Y14" s="10">
        <f t="shared" si="3"/>
        <v>4101.51</v>
      </c>
      <c r="Z14" s="73">
        <f t="shared" si="3"/>
        <v>960</v>
      </c>
      <c r="AA14" s="22">
        <f t="shared" si="3"/>
        <v>31734.01</v>
      </c>
    </row>
    <row r="15" spans="1:29" ht="12.75" customHeight="1" x14ac:dyDescent="0.25">
      <c r="B15" s="16"/>
      <c r="C15" s="13"/>
      <c r="F15" s="16"/>
      <c r="G15" s="13"/>
      <c r="J15" s="16"/>
      <c r="K15" s="13"/>
      <c r="N15" s="16"/>
      <c r="O15" s="13"/>
      <c r="R15" s="16"/>
      <c r="S15" s="13"/>
      <c r="V15" s="16"/>
      <c r="W15" s="13"/>
      <c r="Z15" s="43"/>
      <c r="AA15" s="6"/>
    </row>
    <row r="16" spans="1:29" ht="12.75" customHeight="1" x14ac:dyDescent="0.25">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J18" s="16">
        <v>-2</v>
      </c>
      <c r="K18" s="13">
        <v>701.3</v>
      </c>
      <c r="L18" s="23">
        <v>-2</v>
      </c>
      <c r="M18" s="532">
        <v>1365.8</v>
      </c>
      <c r="N18" s="16">
        <v>-2</v>
      </c>
      <c r="O18" s="13">
        <v>908.9</v>
      </c>
      <c r="R18" s="16"/>
      <c r="S18" s="13"/>
      <c r="V18" s="16"/>
      <c r="W18" s="13"/>
      <c r="Z18" s="43">
        <f t="shared" si="4"/>
        <v>-6</v>
      </c>
      <c r="AA18" s="6">
        <f t="shared" si="4"/>
        <v>2976</v>
      </c>
    </row>
    <row r="19" spans="1:27" ht="12.75" customHeight="1" x14ac:dyDescent="0.25">
      <c r="A19" s="3" t="s">
        <v>53</v>
      </c>
      <c r="B19" s="16">
        <v>1</v>
      </c>
      <c r="C19" s="16">
        <v>274.7</v>
      </c>
      <c r="D19" s="23">
        <v>-1</v>
      </c>
      <c r="E19" s="530">
        <v>214.79</v>
      </c>
      <c r="F19" s="16">
        <v>-1</v>
      </c>
      <c r="G19" s="16">
        <v>303.10000000000002</v>
      </c>
      <c r="H19" s="23">
        <v>-4</v>
      </c>
      <c r="I19" s="530">
        <v>1249.2</v>
      </c>
      <c r="J19" s="16">
        <v>1</v>
      </c>
      <c r="K19" s="13">
        <v>1076.08</v>
      </c>
      <c r="L19" s="23">
        <v>-1</v>
      </c>
      <c r="M19" s="1">
        <v>230.2</v>
      </c>
      <c r="N19" s="16">
        <v>1</v>
      </c>
      <c r="O19" s="13">
        <v>120.4</v>
      </c>
      <c r="P19" s="23">
        <v>3</v>
      </c>
      <c r="Q19" s="532">
        <v>2439.91</v>
      </c>
      <c r="R19" s="16">
        <v>1</v>
      </c>
      <c r="S19" s="13">
        <v>1656.34</v>
      </c>
      <c r="T19" s="23">
        <v>2</v>
      </c>
      <c r="U19" s="1">
        <v>520.17999999999995</v>
      </c>
      <c r="V19" s="16"/>
      <c r="W19" s="13"/>
      <c r="X19" s="23">
        <v>3</v>
      </c>
      <c r="Y19" s="1">
        <v>826.32</v>
      </c>
      <c r="Z19" s="43">
        <f t="shared" si="4"/>
        <v>5</v>
      </c>
      <c r="AA19" s="6">
        <f t="shared" si="4"/>
        <v>8911.2199999999993</v>
      </c>
    </row>
    <row r="20" spans="1:27" ht="12.75" customHeight="1" x14ac:dyDescent="0.25">
      <c r="A20" s="3" t="s">
        <v>23</v>
      </c>
      <c r="B20" s="16">
        <v>14</v>
      </c>
      <c r="C20" s="16">
        <v>2204.5700000000002</v>
      </c>
      <c r="D20" s="23">
        <v>1</v>
      </c>
      <c r="E20" s="530">
        <v>196.6</v>
      </c>
      <c r="F20" s="16">
        <v>2</v>
      </c>
      <c r="G20" s="16">
        <v>1302.46</v>
      </c>
      <c r="H20" s="23">
        <v>1</v>
      </c>
      <c r="I20" s="530">
        <v>2449.56</v>
      </c>
      <c r="J20" s="16">
        <v>2</v>
      </c>
      <c r="K20" s="13">
        <v>1105.1400000000001</v>
      </c>
      <c r="L20" s="23">
        <v>1</v>
      </c>
      <c r="M20" s="532">
        <v>223.9</v>
      </c>
      <c r="N20" s="16">
        <v>-1</v>
      </c>
      <c r="O20" s="13">
        <v>691.5</v>
      </c>
      <c r="P20" s="23">
        <v>3</v>
      </c>
      <c r="Q20" s="532">
        <v>318.69</v>
      </c>
      <c r="R20" s="16">
        <v>2</v>
      </c>
      <c r="S20" s="13">
        <v>643.70000000000005</v>
      </c>
      <c r="T20" s="23">
        <v>0</v>
      </c>
      <c r="U20" s="1">
        <v>1283.93</v>
      </c>
      <c r="V20" s="16">
        <v>-1</v>
      </c>
      <c r="W20" s="13">
        <v>246.11</v>
      </c>
      <c r="X20" s="23">
        <v>1</v>
      </c>
      <c r="Y20" s="1">
        <v>1286.18</v>
      </c>
      <c r="Z20" s="43">
        <f t="shared" si="4"/>
        <v>25</v>
      </c>
      <c r="AA20" s="6">
        <f t="shared" si="4"/>
        <v>11952.340000000002</v>
      </c>
    </row>
    <row r="21" spans="1:27" ht="12.75" customHeight="1" x14ac:dyDescent="0.25">
      <c r="A21" s="3" t="s">
        <v>55</v>
      </c>
      <c r="B21" s="25"/>
      <c r="C21" s="14"/>
      <c r="D21" s="27"/>
      <c r="E21" s="2"/>
      <c r="F21" s="25"/>
      <c r="G21" s="14"/>
      <c r="H21" s="27"/>
      <c r="I21" s="2"/>
      <c r="J21" s="16"/>
      <c r="K21" s="13"/>
      <c r="N21" s="16"/>
      <c r="O21" s="13"/>
      <c r="R21" s="16"/>
      <c r="S21" s="13"/>
      <c r="V21" s="16"/>
      <c r="W21" s="13"/>
      <c r="Z21" s="43">
        <f t="shared" si="4"/>
        <v>0</v>
      </c>
      <c r="AA21" s="6">
        <f t="shared" si="4"/>
        <v>0</v>
      </c>
    </row>
    <row r="22" spans="1:27" ht="12.75" customHeight="1" x14ac:dyDescent="0.25">
      <c r="A22" s="4" t="s">
        <v>21</v>
      </c>
      <c r="B22" s="16">
        <f t="shared" ref="B22:AA22" si="5">SUM(B17:B21)</f>
        <v>15</v>
      </c>
      <c r="C22" s="26">
        <f t="shared" si="5"/>
        <v>2479.27</v>
      </c>
      <c r="D22" s="23">
        <f t="shared" si="5"/>
        <v>0</v>
      </c>
      <c r="E22" s="10">
        <f t="shared" si="5"/>
        <v>411.39</v>
      </c>
      <c r="F22" s="16">
        <f t="shared" si="5"/>
        <v>1</v>
      </c>
      <c r="G22" s="26">
        <f t="shared" si="5"/>
        <v>1605.56</v>
      </c>
      <c r="H22" s="23">
        <f t="shared" si="5"/>
        <v>-3</v>
      </c>
      <c r="I22" s="10">
        <f t="shared" si="5"/>
        <v>3698.76</v>
      </c>
      <c r="J22" s="35">
        <f t="shared" si="5"/>
        <v>1</v>
      </c>
      <c r="K22" s="32">
        <f t="shared" si="5"/>
        <v>2882.52</v>
      </c>
      <c r="L22" s="34">
        <f t="shared" si="5"/>
        <v>-2</v>
      </c>
      <c r="M22" s="33">
        <f t="shared" si="5"/>
        <v>1819.9</v>
      </c>
      <c r="N22" s="35">
        <f t="shared" si="5"/>
        <v>-2</v>
      </c>
      <c r="O22" s="32">
        <f t="shared" si="5"/>
        <v>1720.8</v>
      </c>
      <c r="P22" s="34">
        <f t="shared" si="5"/>
        <v>6</v>
      </c>
      <c r="Q22" s="33">
        <f t="shared" si="5"/>
        <v>2758.6</v>
      </c>
      <c r="R22" s="35">
        <f t="shared" si="5"/>
        <v>3</v>
      </c>
      <c r="S22" s="32">
        <f t="shared" si="5"/>
        <v>2300.04</v>
      </c>
      <c r="T22" s="34">
        <f t="shared" si="5"/>
        <v>2</v>
      </c>
      <c r="U22" s="33">
        <f t="shared" si="5"/>
        <v>1804.1100000000001</v>
      </c>
      <c r="V22" s="35">
        <f t="shared" si="5"/>
        <v>-1</v>
      </c>
      <c r="W22" s="32">
        <f t="shared" si="5"/>
        <v>246.11</v>
      </c>
      <c r="X22" s="34">
        <f t="shared" si="5"/>
        <v>4</v>
      </c>
      <c r="Y22" s="33">
        <f t="shared" si="5"/>
        <v>2112.5</v>
      </c>
      <c r="Z22" s="73">
        <f t="shared" si="5"/>
        <v>24</v>
      </c>
      <c r="AA22" s="22">
        <f t="shared" si="5"/>
        <v>23839.56</v>
      </c>
    </row>
    <row r="23" spans="1:27" ht="12.75" customHeight="1" x14ac:dyDescent="0.25">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5">
      <c r="A24" s="4" t="s">
        <v>27</v>
      </c>
      <c r="B24" s="16"/>
      <c r="C24" s="13"/>
      <c r="F24" s="16"/>
      <c r="G24" s="13"/>
      <c r="J24" s="16"/>
      <c r="K24" s="13"/>
      <c r="N24" s="16"/>
      <c r="O24" s="13"/>
      <c r="R24" s="16"/>
      <c r="S24" s="13"/>
      <c r="V24" s="16"/>
      <c r="W24" s="13"/>
      <c r="Z24" s="43"/>
      <c r="AA24" s="6"/>
    </row>
    <row r="25" spans="1:27" ht="12.75" customHeight="1" x14ac:dyDescent="0.25">
      <c r="A25" s="3" t="s">
        <v>50</v>
      </c>
      <c r="B25" s="16">
        <v>9</v>
      </c>
      <c r="C25" s="13">
        <v>157</v>
      </c>
      <c r="D25" s="23">
        <v>17</v>
      </c>
      <c r="E25" s="1">
        <v>481</v>
      </c>
      <c r="F25" s="16">
        <v>23</v>
      </c>
      <c r="G25" s="13">
        <v>618.9</v>
      </c>
      <c r="H25" s="23">
        <v>25</v>
      </c>
      <c r="I25" s="1">
        <v>504.1</v>
      </c>
      <c r="J25" s="16">
        <v>10</v>
      </c>
      <c r="K25" s="13">
        <v>237</v>
      </c>
      <c r="N25" s="16">
        <v>9</v>
      </c>
      <c r="O25" s="15">
        <v>124</v>
      </c>
      <c r="P25" s="23">
        <v>18</v>
      </c>
      <c r="Q25" s="28">
        <v>304</v>
      </c>
      <c r="R25" s="16">
        <v>25</v>
      </c>
      <c r="S25" s="15">
        <v>487.21</v>
      </c>
      <c r="T25" s="23">
        <v>31</v>
      </c>
      <c r="U25" s="28">
        <v>952</v>
      </c>
      <c r="V25" s="16">
        <v>23</v>
      </c>
      <c r="W25" s="15">
        <v>677</v>
      </c>
      <c r="X25" s="23">
        <v>3</v>
      </c>
      <c r="Y25" s="28">
        <v>47</v>
      </c>
      <c r="Z25" s="43">
        <f>B25+D25+F25+H25+J25+L25+N25+P25+R25+T25+V25+X25</f>
        <v>193</v>
      </c>
      <c r="AA25" s="12">
        <f>C25+E25+G25+I25+K25+M25+O25+Q25+S25+U25+W25+Y25</f>
        <v>4589.21</v>
      </c>
    </row>
    <row r="26" spans="1:27" ht="12.75" customHeight="1" x14ac:dyDescent="0.25">
      <c r="A26" s="3" t="s">
        <v>51</v>
      </c>
      <c r="B26" s="16">
        <v>11</v>
      </c>
      <c r="C26" s="13">
        <v>1141</v>
      </c>
      <c r="D26" s="23">
        <v>10</v>
      </c>
      <c r="E26" s="1">
        <v>384.52</v>
      </c>
      <c r="F26" s="16">
        <v>5</v>
      </c>
      <c r="G26" s="13">
        <v>156.85</v>
      </c>
      <c r="H26" s="23">
        <v>15</v>
      </c>
      <c r="I26" s="1">
        <v>271.72000000000003</v>
      </c>
      <c r="J26" s="16">
        <v>2</v>
      </c>
      <c r="K26" s="13">
        <v>48.95</v>
      </c>
      <c r="L26" s="23">
        <v>4</v>
      </c>
      <c r="M26" s="1">
        <v>110.35</v>
      </c>
      <c r="N26" s="16">
        <v>3</v>
      </c>
      <c r="O26" s="15">
        <v>105</v>
      </c>
      <c r="P26" s="23">
        <v>3</v>
      </c>
      <c r="Q26" s="28">
        <v>81.96</v>
      </c>
      <c r="R26" s="16">
        <v>7</v>
      </c>
      <c r="S26" s="15">
        <v>182.69</v>
      </c>
      <c r="T26" s="23">
        <v>5</v>
      </c>
      <c r="U26" s="28">
        <v>200.79</v>
      </c>
      <c r="V26" s="16">
        <v>4</v>
      </c>
      <c r="W26" s="15">
        <v>63.07</v>
      </c>
      <c r="X26" s="23">
        <v>1</v>
      </c>
      <c r="Y26" s="28">
        <v>62.61</v>
      </c>
      <c r="Z26" s="43">
        <f>B26+D26+F26+H26+J26+L26+N26+P26+R26+T26+V26+X26</f>
        <v>70</v>
      </c>
      <c r="AA26" s="12">
        <f>C26+E26+G26+I26+K26+M26+O26+Q26+S26+U26+W26+Y26</f>
        <v>2809.51</v>
      </c>
    </row>
    <row r="27" spans="1:27" s="45" customFormat="1" ht="12.75" customHeight="1" x14ac:dyDescent="0.25">
      <c r="A27" s="39" t="s">
        <v>68</v>
      </c>
      <c r="B27" s="42">
        <f t="shared" ref="B27:Y27" si="6">B25+B26</f>
        <v>20</v>
      </c>
      <c r="C27" s="59">
        <f t="shared" si="6"/>
        <v>1298</v>
      </c>
      <c r="D27" s="60">
        <f t="shared" si="6"/>
        <v>27</v>
      </c>
      <c r="E27" s="61">
        <f t="shared" si="6"/>
        <v>865.52</v>
      </c>
      <c r="F27" s="42">
        <f t="shared" si="6"/>
        <v>28</v>
      </c>
      <c r="G27" s="59">
        <f t="shared" si="6"/>
        <v>775.75</v>
      </c>
      <c r="H27" s="60">
        <f t="shared" si="6"/>
        <v>40</v>
      </c>
      <c r="I27" s="61">
        <f t="shared" si="6"/>
        <v>775.82</v>
      </c>
      <c r="J27" s="42">
        <f t="shared" si="6"/>
        <v>12</v>
      </c>
      <c r="K27" s="59">
        <f t="shared" si="6"/>
        <v>285.95</v>
      </c>
      <c r="L27" s="60">
        <f t="shared" si="6"/>
        <v>4</v>
      </c>
      <c r="M27" s="61">
        <f t="shared" si="6"/>
        <v>110.35</v>
      </c>
      <c r="N27" s="42">
        <f t="shared" si="6"/>
        <v>12</v>
      </c>
      <c r="O27" s="59">
        <f t="shared" si="6"/>
        <v>229</v>
      </c>
      <c r="P27" s="60">
        <f t="shared" si="6"/>
        <v>21</v>
      </c>
      <c r="Q27" s="61">
        <f t="shared" si="6"/>
        <v>385.96</v>
      </c>
      <c r="R27" s="42">
        <f t="shared" si="6"/>
        <v>32</v>
      </c>
      <c r="S27" s="59">
        <f t="shared" si="6"/>
        <v>669.9</v>
      </c>
      <c r="T27" s="60">
        <f t="shared" si="6"/>
        <v>36</v>
      </c>
      <c r="U27" s="61">
        <f t="shared" si="6"/>
        <v>1152.79</v>
      </c>
      <c r="V27" s="42">
        <f t="shared" si="6"/>
        <v>27</v>
      </c>
      <c r="W27" s="59">
        <f t="shared" si="6"/>
        <v>740.07</v>
      </c>
      <c r="X27" s="60">
        <f t="shared" si="6"/>
        <v>4</v>
      </c>
      <c r="Y27" s="61">
        <f t="shared" si="6"/>
        <v>109.61</v>
      </c>
      <c r="Z27" s="66">
        <f t="shared" ref="Z27:AA27" si="7">SUM(Z25:Z26)</f>
        <v>263</v>
      </c>
      <c r="AA27" s="94">
        <f t="shared" si="7"/>
        <v>7398.72</v>
      </c>
    </row>
    <row r="28" spans="1:27" s="45" customFormat="1" ht="12.75" customHeight="1" x14ac:dyDescent="0.25">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5">
      <c r="A29" s="21" t="s">
        <v>19</v>
      </c>
      <c r="B29" s="16"/>
      <c r="C29" s="26">
        <f>SUM(C14+C22+C27)</f>
        <v>6378.71</v>
      </c>
      <c r="E29" s="10">
        <f>SUM(E14+E22+E27)</f>
        <v>3689.6099999999997</v>
      </c>
      <c r="F29" s="16"/>
      <c r="G29" s="26">
        <f>SUM(G14+G22+G27)</f>
        <v>4095.41</v>
      </c>
      <c r="I29" s="10">
        <f>SUM(I14+I22+I27)</f>
        <v>8227.33</v>
      </c>
      <c r="J29" s="16"/>
      <c r="K29" s="26">
        <f>SUM(K14+K22+K27)</f>
        <v>5014.62</v>
      </c>
      <c r="M29" s="10">
        <f>SUM(M14+M22+M27)</f>
        <v>4349.9000000000005</v>
      </c>
      <c r="N29" s="16"/>
      <c r="O29" s="26">
        <f>SUM(O14+O22+O27)</f>
        <v>3450.56</v>
      </c>
      <c r="Q29" s="10">
        <f>SUM(Q14+Q22+Q27)</f>
        <v>5011.99</v>
      </c>
      <c r="R29" s="16"/>
      <c r="S29" s="26">
        <f>SUM(S14+S22+S27)</f>
        <v>5892.93</v>
      </c>
      <c r="U29" s="10">
        <f>SUM(U14+U22+U27)</f>
        <v>6602.94</v>
      </c>
      <c r="V29" s="16"/>
      <c r="W29" s="26">
        <f>SUM(W14+W22+W27)</f>
        <v>3934.67</v>
      </c>
      <c r="Y29" s="10">
        <f>SUM(Y14+Y22+Y27)</f>
        <v>6323.62</v>
      </c>
      <c r="Z29" s="43"/>
      <c r="AA29" s="8">
        <f>SUM(AA14+AA22+AA27)</f>
        <v>62972.29</v>
      </c>
    </row>
    <row r="30" spans="1:27" ht="12.75" customHeight="1" x14ac:dyDescent="0.25">
      <c r="B30" s="16"/>
      <c r="C30" s="13"/>
      <c r="F30" s="16"/>
      <c r="G30" s="13"/>
      <c r="J30" s="16"/>
      <c r="K30" s="13"/>
      <c r="N30" s="16"/>
      <c r="O30" s="13"/>
      <c r="R30" s="16"/>
      <c r="S30" s="13"/>
      <c r="V30" s="16"/>
      <c r="W30" s="13"/>
      <c r="Z30" s="43"/>
      <c r="AA30" s="6"/>
    </row>
    <row r="31" spans="1:27" ht="12.75" customHeight="1" x14ac:dyDescent="0.25">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c r="E32" s="48"/>
      <c r="F32" s="53"/>
      <c r="G32" s="53"/>
      <c r="H32" s="48">
        <v>1</v>
      </c>
      <c r="I32" s="48">
        <v>89.73</v>
      </c>
      <c r="J32" s="53">
        <v>1</v>
      </c>
      <c r="K32" s="53">
        <v>407.48</v>
      </c>
      <c r="L32" s="48">
        <v>1</v>
      </c>
      <c r="M32" s="48">
        <v>1059.5999999999999</v>
      </c>
      <c r="N32" s="53"/>
      <c r="O32" s="53"/>
      <c r="P32" s="48">
        <v>1</v>
      </c>
      <c r="Q32" s="48">
        <v>199.72</v>
      </c>
      <c r="R32" s="53"/>
      <c r="S32" s="53"/>
      <c r="T32" s="48"/>
      <c r="U32" s="48"/>
      <c r="V32" s="53"/>
      <c r="W32" s="53"/>
      <c r="X32" s="48"/>
      <c r="Y32" s="48"/>
      <c r="Z32" s="38">
        <f t="shared" ref="Z32:AA34" si="8">SUM(B32+D32+F32+H32+J32+L32+N32+P32+R32+T32+V32+X32)</f>
        <v>4</v>
      </c>
      <c r="AA32" s="56">
        <f t="shared" si="8"/>
        <v>1756.53</v>
      </c>
    </row>
    <row r="33" spans="1:31" s="57" customFormat="1" x14ac:dyDescent="0.25">
      <c r="A33" s="52" t="s">
        <v>62</v>
      </c>
      <c r="B33" s="53">
        <v>3</v>
      </c>
      <c r="C33" s="53">
        <v>122.4</v>
      </c>
      <c r="D33" s="48">
        <v>3</v>
      </c>
      <c r="E33" s="48">
        <v>1818.9</v>
      </c>
      <c r="F33" s="53">
        <v>4</v>
      </c>
      <c r="G33" s="53">
        <v>572.9</v>
      </c>
      <c r="H33" s="48">
        <v>3</v>
      </c>
      <c r="I33" s="48">
        <v>1436.55</v>
      </c>
      <c r="J33" s="53">
        <v>5</v>
      </c>
      <c r="K33" s="53">
        <v>302</v>
      </c>
      <c r="L33" s="48">
        <v>4</v>
      </c>
      <c r="M33" s="48">
        <v>388.2</v>
      </c>
      <c r="N33" s="53">
        <v>3</v>
      </c>
      <c r="O33" s="53">
        <v>276.85000000000002</v>
      </c>
      <c r="P33" s="48">
        <v>2</v>
      </c>
      <c r="Q33" s="48">
        <v>87.9</v>
      </c>
      <c r="R33" s="53">
        <v>5</v>
      </c>
      <c r="S33" s="53">
        <v>434.67</v>
      </c>
      <c r="T33" s="48">
        <v>1</v>
      </c>
      <c r="U33" s="48">
        <v>54.91</v>
      </c>
      <c r="V33" s="53"/>
      <c r="W33" s="53"/>
      <c r="X33" s="48">
        <v>12</v>
      </c>
      <c r="Y33" s="48">
        <v>4031.01</v>
      </c>
      <c r="Z33" s="38">
        <f t="shared" si="8"/>
        <v>45</v>
      </c>
      <c r="AA33" s="56">
        <f t="shared" si="8"/>
        <v>9526.2900000000009</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25">
      <c r="A35" s="4" t="s">
        <v>59</v>
      </c>
      <c r="B35" s="70">
        <f t="shared" ref="B35:AA35" si="9">SUM(B32:B34)</f>
        <v>3</v>
      </c>
      <c r="C35" s="49">
        <f t="shared" si="9"/>
        <v>122.4</v>
      </c>
      <c r="D35" s="71">
        <f t="shared" si="9"/>
        <v>3</v>
      </c>
      <c r="E35" s="50">
        <f t="shared" si="9"/>
        <v>1818.9</v>
      </c>
      <c r="F35" s="70">
        <f t="shared" si="9"/>
        <v>4</v>
      </c>
      <c r="G35" s="49">
        <f t="shared" si="9"/>
        <v>572.9</v>
      </c>
      <c r="H35" s="71">
        <f t="shared" si="9"/>
        <v>4</v>
      </c>
      <c r="I35" s="50">
        <f t="shared" si="9"/>
        <v>1526.28</v>
      </c>
      <c r="J35" s="70">
        <f t="shared" si="9"/>
        <v>6</v>
      </c>
      <c r="K35" s="49">
        <f t="shared" si="9"/>
        <v>709.48</v>
      </c>
      <c r="L35" s="71">
        <f t="shared" si="9"/>
        <v>5</v>
      </c>
      <c r="M35" s="50">
        <f t="shared" si="9"/>
        <v>1447.8</v>
      </c>
      <c r="N35" s="70">
        <f t="shared" si="9"/>
        <v>3</v>
      </c>
      <c r="O35" s="49">
        <f t="shared" si="9"/>
        <v>276.85000000000002</v>
      </c>
      <c r="P35" s="71">
        <f t="shared" si="9"/>
        <v>3</v>
      </c>
      <c r="Q35" s="50">
        <f t="shared" si="9"/>
        <v>287.62</v>
      </c>
      <c r="R35" s="70">
        <f t="shared" si="9"/>
        <v>5</v>
      </c>
      <c r="S35" s="49">
        <f t="shared" si="9"/>
        <v>434.67</v>
      </c>
      <c r="T35" s="71">
        <f t="shared" si="9"/>
        <v>1</v>
      </c>
      <c r="U35" s="50">
        <f t="shared" si="9"/>
        <v>54.91</v>
      </c>
      <c r="V35" s="70">
        <f t="shared" si="9"/>
        <v>0</v>
      </c>
      <c r="W35" s="49">
        <f t="shared" si="9"/>
        <v>0</v>
      </c>
      <c r="X35" s="71">
        <f t="shared" si="9"/>
        <v>12</v>
      </c>
      <c r="Y35" s="50">
        <f t="shared" si="9"/>
        <v>4031.01</v>
      </c>
      <c r="Z35" s="74">
        <f t="shared" si="9"/>
        <v>49</v>
      </c>
      <c r="AA35" s="51">
        <f t="shared" si="9"/>
        <v>11282.820000000002</v>
      </c>
    </row>
    <row r="36" spans="1:31" s="4" customFormat="1" ht="12.75" customHeight="1" x14ac:dyDescent="0.25">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5">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5">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4" x14ac:dyDescent="0.25">
      <c r="A39" s="76" t="s">
        <v>64</v>
      </c>
      <c r="B39" s="77"/>
      <c r="C39" s="78">
        <f>C29-C5-C35</f>
        <v>4020.81</v>
      </c>
      <c r="D39" s="77"/>
      <c r="E39" s="78">
        <f>E29-E5-E35</f>
        <v>-556.29000000000042</v>
      </c>
      <c r="F39" s="78"/>
      <c r="G39" s="78">
        <f>G29-G5-G35</f>
        <v>1477.5099999999998</v>
      </c>
      <c r="H39" s="77"/>
      <c r="I39" s="78">
        <f>I29-I5-I35</f>
        <v>4374.55</v>
      </c>
      <c r="J39" s="77"/>
      <c r="K39" s="78">
        <f>K29-K5-K35</f>
        <v>2504.14</v>
      </c>
      <c r="L39" s="77"/>
      <c r="M39" s="78">
        <f>M29-M5-M35</f>
        <v>1065.1000000000006</v>
      </c>
      <c r="N39" s="78"/>
      <c r="O39" s="78">
        <f>O29-O5-O35</f>
        <v>1562.21</v>
      </c>
      <c r="P39" s="77"/>
      <c r="Q39" s="78">
        <f>Q29-Q5-Q35</f>
        <v>3350.37</v>
      </c>
      <c r="R39" s="77"/>
      <c r="S39" s="78">
        <f>S29-S5-S35</f>
        <v>3438.76</v>
      </c>
      <c r="T39" s="77"/>
      <c r="U39" s="78">
        <f>U29-U5-U35</f>
        <v>4609.53</v>
      </c>
      <c r="V39" s="77"/>
      <c r="W39" s="78">
        <f>W29-W5-W35</f>
        <v>2202.17</v>
      </c>
      <c r="X39" s="77"/>
      <c r="Y39" s="78">
        <f>Y29-Y5-Y35</f>
        <v>-174.89000000000033</v>
      </c>
      <c r="Z39" s="77"/>
      <c r="AA39" s="78">
        <f>AA29-AA5-AA35</f>
        <v>27873.97</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3"/>
  <sheetViews>
    <sheetView tabSelected="1" workbookViewId="0">
      <pane xSplit="1" topLeftCell="B1" activePane="topRight" state="frozen"/>
      <selection pane="topRight" activeCell="B1" sqref="B1:C1"/>
    </sheetView>
  </sheetViews>
  <sheetFormatPr defaultColWidth="9.109375" defaultRowHeight="13.2" x14ac:dyDescent="0.25"/>
  <cols>
    <col min="1" max="1" width="50.6640625" style="97" customWidth="1"/>
    <col min="2" max="2" width="9.6640625" style="110" customWidth="1"/>
    <col min="3" max="3" width="14.5546875" style="97" customWidth="1"/>
    <col min="4" max="4" width="9.6640625" style="110" customWidth="1"/>
    <col min="5" max="5" width="14.5546875" style="97" customWidth="1"/>
    <col min="6" max="6" width="9.6640625" style="110" customWidth="1"/>
    <col min="7" max="7" width="14.5546875" style="97" customWidth="1"/>
    <col min="8" max="8" width="9.6640625" style="110" customWidth="1"/>
    <col min="9" max="9" width="14.5546875" style="97" customWidth="1"/>
    <col min="10" max="10" width="9.6640625" style="110" customWidth="1"/>
    <col min="11" max="11" width="14.5546875" style="97" customWidth="1"/>
    <col min="12" max="12" width="9.6640625" style="110" customWidth="1"/>
    <col min="13" max="13" width="14.5546875" style="97" customWidth="1"/>
    <col min="14" max="14" width="9.6640625" style="110" customWidth="1"/>
    <col min="15" max="15" width="14.5546875" style="97" customWidth="1"/>
    <col min="16" max="16" width="9.6640625" style="110" customWidth="1"/>
    <col min="17" max="17" width="14.5546875" style="97" customWidth="1"/>
    <col min="18" max="18" width="9.6640625" style="110" customWidth="1"/>
    <col min="19" max="19" width="14.5546875" style="97" customWidth="1"/>
    <col min="20" max="20" width="9.6640625" style="110" customWidth="1"/>
    <col min="21" max="21" width="14.5546875" style="97" customWidth="1"/>
    <col min="22" max="22" width="9.6640625" style="110" customWidth="1"/>
    <col min="23" max="23" width="14.5546875" style="97" customWidth="1"/>
    <col min="24" max="24" width="9.6640625" style="110" customWidth="1"/>
    <col min="25" max="25" width="14.5546875" style="97" customWidth="1"/>
    <col min="26" max="26" width="9.6640625" style="110" customWidth="1"/>
    <col min="27" max="27" width="14.5546875" style="97" customWidth="1"/>
    <col min="28" max="16384" width="9.109375" style="97"/>
  </cols>
  <sheetData>
    <row r="1" spans="1:27" ht="16.5" customHeight="1" x14ac:dyDescent="0.25">
      <c r="A1" s="96" t="s">
        <v>96</v>
      </c>
      <c r="B1" s="630" t="s">
        <v>0</v>
      </c>
      <c r="C1" s="630"/>
      <c r="D1" s="631" t="s">
        <v>1</v>
      </c>
      <c r="E1" s="631"/>
      <c r="F1" s="630" t="s">
        <v>2</v>
      </c>
      <c r="G1" s="630"/>
      <c r="H1" s="631" t="s">
        <v>3</v>
      </c>
      <c r="I1" s="631"/>
      <c r="J1" s="630" t="s">
        <v>4</v>
      </c>
      <c r="K1" s="630"/>
      <c r="L1" s="631" t="s">
        <v>5</v>
      </c>
      <c r="M1" s="631"/>
      <c r="N1" s="630" t="s">
        <v>6</v>
      </c>
      <c r="O1" s="630"/>
      <c r="P1" s="631" t="s">
        <v>7</v>
      </c>
      <c r="Q1" s="631"/>
      <c r="R1" s="630" t="s">
        <v>8</v>
      </c>
      <c r="S1" s="630"/>
      <c r="T1" s="631" t="s">
        <v>9</v>
      </c>
      <c r="U1" s="631"/>
      <c r="V1" s="630" t="s">
        <v>10</v>
      </c>
      <c r="W1" s="630"/>
      <c r="X1" s="631" t="s">
        <v>11</v>
      </c>
      <c r="Y1" s="631"/>
      <c r="Z1" s="632" t="s">
        <v>12</v>
      </c>
      <c r="AA1" s="632"/>
    </row>
    <row r="2" spans="1:27" ht="12.75" customHeight="1" x14ac:dyDescent="0.25">
      <c r="A2" s="98" t="s">
        <v>36</v>
      </c>
      <c r="B2" s="99" t="s">
        <v>13</v>
      </c>
      <c r="C2" s="100" t="s">
        <v>14</v>
      </c>
      <c r="D2" s="101" t="s">
        <v>13</v>
      </c>
      <c r="E2" s="102" t="s">
        <v>14</v>
      </c>
      <c r="F2" s="99" t="s">
        <v>13</v>
      </c>
      <c r="G2" s="100" t="s">
        <v>14</v>
      </c>
      <c r="H2" s="101" t="s">
        <v>13</v>
      </c>
      <c r="I2" s="102" t="s">
        <v>14</v>
      </c>
      <c r="J2" s="99" t="s">
        <v>13</v>
      </c>
      <c r="K2" s="100" t="s">
        <v>14</v>
      </c>
      <c r="L2" s="101" t="s">
        <v>13</v>
      </c>
      <c r="M2" s="102" t="s">
        <v>14</v>
      </c>
      <c r="N2" s="99" t="s">
        <v>13</v>
      </c>
      <c r="O2" s="100" t="s">
        <v>14</v>
      </c>
      <c r="P2" s="101" t="s">
        <v>13</v>
      </c>
      <c r="Q2" s="102" t="s">
        <v>14</v>
      </c>
      <c r="R2" s="99" t="s">
        <v>13</v>
      </c>
      <c r="S2" s="100" t="s">
        <v>14</v>
      </c>
      <c r="T2" s="101" t="s">
        <v>13</v>
      </c>
      <c r="U2" s="102" t="s">
        <v>14</v>
      </c>
      <c r="V2" s="99" t="s">
        <v>13</v>
      </c>
      <c r="W2" s="100" t="s">
        <v>14</v>
      </c>
      <c r="X2" s="101" t="s">
        <v>13</v>
      </c>
      <c r="Y2" s="102" t="s">
        <v>14</v>
      </c>
      <c r="Z2" s="103" t="s">
        <v>13</v>
      </c>
      <c r="AA2" s="104" t="s">
        <v>14</v>
      </c>
    </row>
    <row r="3" spans="1:27" ht="12.75" customHeight="1" x14ac:dyDescent="0.25">
      <c r="A3" s="19" t="s">
        <v>77</v>
      </c>
      <c r="B3" s="105">
        <f>Medicaid!B3+'Executive Branch'!B3</f>
        <v>3097</v>
      </c>
      <c r="C3" s="106">
        <f>Medicaid!C3+'Executive Branch'!C3</f>
        <v>48269.5</v>
      </c>
      <c r="D3" s="107">
        <f>Medicaid!D3+'Executive Branch'!D3</f>
        <v>3411</v>
      </c>
      <c r="E3" s="108">
        <f>Medicaid!E3+'Executive Branch'!E3</f>
        <v>53501.5</v>
      </c>
      <c r="F3" s="105">
        <f>Medicaid!F3+'Executive Branch'!F3</f>
        <v>3225</v>
      </c>
      <c r="G3" s="106">
        <f>Medicaid!G3+'Executive Branch'!G3</f>
        <v>51909.5</v>
      </c>
      <c r="H3" s="107">
        <f>Medicaid!H3+'Executive Branch'!H3</f>
        <v>3318</v>
      </c>
      <c r="I3" s="108">
        <f>Medicaid!I3+'Executive Branch'!I3</f>
        <v>53272.5</v>
      </c>
      <c r="J3" s="105">
        <f>Medicaid!J3+'Executive Branch'!J3</f>
        <v>2551</v>
      </c>
      <c r="K3" s="106">
        <f>Medicaid!K3+'Executive Branch'!K3</f>
        <v>41664</v>
      </c>
      <c r="L3" s="107">
        <f>Medicaid!L3+'Executive Branch'!L3</f>
        <v>2616</v>
      </c>
      <c r="M3" s="108">
        <f>Medicaid!M3+'Executive Branch'!M3</f>
        <v>41204.020000000004</v>
      </c>
      <c r="N3" s="105">
        <f>Medicaid!N3+'Executive Branch'!N3</f>
        <v>2743</v>
      </c>
      <c r="O3" s="106">
        <f>Medicaid!O3+'Executive Branch'!O3</f>
        <v>45698.5</v>
      </c>
      <c r="P3" s="107">
        <f>Medicaid!P3+'Executive Branch'!P3</f>
        <v>3110</v>
      </c>
      <c r="Q3" s="108">
        <f>Medicaid!Q3+'Executive Branch'!Q3</f>
        <v>49153</v>
      </c>
      <c r="R3" s="105">
        <f>Medicaid!R3+'Executive Branch'!R3</f>
        <v>4288</v>
      </c>
      <c r="S3" s="106">
        <f>Medicaid!S3+'Executive Branch'!S3</f>
        <v>64946.5</v>
      </c>
      <c r="T3" s="107">
        <f>Medicaid!T3+'Executive Branch'!T3</f>
        <v>4618</v>
      </c>
      <c r="U3" s="108">
        <f>Medicaid!U3+'Executive Branch'!U3</f>
        <v>69306.5</v>
      </c>
      <c r="V3" s="105">
        <f>Medicaid!V3+'Executive Branch'!V3</f>
        <v>4369</v>
      </c>
      <c r="W3" s="106">
        <f>Medicaid!W3+'Executive Branch'!W3</f>
        <v>64167</v>
      </c>
      <c r="X3" s="107">
        <f>Medicaid!X3+'Executive Branch'!X3</f>
        <v>4974</v>
      </c>
      <c r="Y3" s="108">
        <f>Medicaid!Y3+'Executive Branch'!Y3</f>
        <v>72558.5</v>
      </c>
      <c r="Z3" s="109">
        <f>SUM(B3+D3+F3+H3+J3+L3+N3+P3+R3+T3+V3+X3)</f>
        <v>42320</v>
      </c>
      <c r="AA3" s="8">
        <f>SUM(C3+E3+G3+I3+K3+M3+O3+Q3+S3+U3+W3+Y3)</f>
        <v>655651.02</v>
      </c>
    </row>
    <row r="4" spans="1:27" ht="12.75" customHeight="1" x14ac:dyDescent="0.25">
      <c r="A4" s="110" t="s">
        <v>38</v>
      </c>
      <c r="B4" s="105"/>
      <c r="C4" s="111">
        <f>Medicaid!C4+'Executive Branch'!C4</f>
        <v>6106</v>
      </c>
      <c r="D4" s="107"/>
      <c r="E4" s="112">
        <f>Medicaid!E4+'Executive Branch'!E4</f>
        <v>6722</v>
      </c>
      <c r="F4" s="105"/>
      <c r="G4" s="111">
        <f>Medicaid!G4+'Executive Branch'!G4</f>
        <v>6384</v>
      </c>
      <c r="H4" s="107"/>
      <c r="I4" s="112">
        <f>Medicaid!I4+'Executive Branch'!I4</f>
        <v>6554</v>
      </c>
      <c r="J4" s="105"/>
      <c r="K4" s="111">
        <f>Medicaid!K4+'Executive Branch'!K4</f>
        <v>4982</v>
      </c>
      <c r="L4" s="107"/>
      <c r="M4" s="112">
        <f>Medicaid!M4+'Executive Branch'!M4</f>
        <v>5158</v>
      </c>
      <c r="N4" s="105"/>
      <c r="O4" s="111">
        <f>Medicaid!O4+'Executive Branch'!O4</f>
        <v>5416</v>
      </c>
      <c r="P4" s="107"/>
      <c r="Q4" s="112">
        <f>Medicaid!Q4+'Executive Branch'!Q4</f>
        <v>6120</v>
      </c>
      <c r="R4" s="105"/>
      <c r="S4" s="111">
        <f>Medicaid!S4+'Executive Branch'!S4</f>
        <v>8240</v>
      </c>
      <c r="T4" s="107"/>
      <c r="U4" s="112">
        <f>Medicaid!U4+'Executive Branch'!U4</f>
        <v>9098</v>
      </c>
      <c r="V4" s="105"/>
      <c r="W4" s="111">
        <f>Medicaid!W4+'Executive Branch'!W4</f>
        <v>8642</v>
      </c>
      <c r="X4" s="107"/>
      <c r="Y4" s="112">
        <f>Medicaid!Y4+'Executive Branch'!Y4</f>
        <v>9786</v>
      </c>
      <c r="Z4" s="109"/>
      <c r="AA4" s="113">
        <f>SUM(B4:Z4)</f>
        <v>83208</v>
      </c>
    </row>
    <row r="5" spans="1:27" s="98" customFormat="1" ht="12.75" customHeight="1" x14ac:dyDescent="0.25">
      <c r="A5" s="98" t="s">
        <v>15</v>
      </c>
      <c r="B5" s="114"/>
      <c r="C5" s="115">
        <f>SUM(C3:C4)</f>
        <v>54375.5</v>
      </c>
      <c r="D5" s="116"/>
      <c r="E5" s="117">
        <f>SUM(E3:E4)</f>
        <v>60223.5</v>
      </c>
      <c r="F5" s="114"/>
      <c r="G5" s="115">
        <f>SUM(G3:G4)</f>
        <v>58293.5</v>
      </c>
      <c r="H5" s="116"/>
      <c r="I5" s="117">
        <f>SUM(I3:I4)</f>
        <v>59826.5</v>
      </c>
      <c r="J5" s="114"/>
      <c r="K5" s="115">
        <f>SUM(K3:K4)</f>
        <v>46646</v>
      </c>
      <c r="L5" s="116"/>
      <c r="M5" s="117">
        <f>SUM(M3:M4)</f>
        <v>46362.020000000004</v>
      </c>
      <c r="N5" s="114"/>
      <c r="O5" s="115">
        <f>SUM(O3:O4)</f>
        <v>51114.5</v>
      </c>
      <c r="P5" s="116"/>
      <c r="Q5" s="117">
        <f>SUM(Q3:Q4)</f>
        <v>55273</v>
      </c>
      <c r="R5" s="114"/>
      <c r="S5" s="115">
        <f>SUM(S3:S4)</f>
        <v>73186.5</v>
      </c>
      <c r="T5" s="116"/>
      <c r="U5" s="117">
        <f>SUM(U3:U4)</f>
        <v>78404.5</v>
      </c>
      <c r="V5" s="114"/>
      <c r="W5" s="115">
        <f>SUM(W3:W4)</f>
        <v>72809</v>
      </c>
      <c r="X5" s="116"/>
      <c r="Y5" s="117">
        <f>SUM(Y3:Y4)</f>
        <v>82344.5</v>
      </c>
      <c r="Z5" s="118"/>
      <c r="AA5" s="118">
        <f>SUM(B5:Z5)</f>
        <v>738859.02</v>
      </c>
    </row>
    <row r="6" spans="1:27" s="110" customFormat="1" ht="12.75" customHeight="1" x14ac:dyDescent="0.25">
      <c r="B6" s="105"/>
      <c r="C6" s="119"/>
      <c r="D6" s="107"/>
      <c r="E6" s="120"/>
      <c r="F6" s="105"/>
      <c r="G6" s="119"/>
      <c r="H6" s="107"/>
      <c r="I6" s="120"/>
      <c r="J6" s="105"/>
      <c r="K6" s="119"/>
      <c r="L6" s="107"/>
      <c r="M6" s="120"/>
      <c r="N6" s="105"/>
      <c r="O6" s="119"/>
      <c r="P6" s="107"/>
      <c r="Q6" s="120"/>
      <c r="R6" s="105"/>
      <c r="S6" s="119"/>
      <c r="T6" s="107"/>
      <c r="U6" s="120"/>
      <c r="V6" s="105"/>
      <c r="W6" s="119"/>
      <c r="X6" s="107"/>
      <c r="Y6" s="120"/>
      <c r="Z6" s="109"/>
      <c r="AA6" s="109"/>
    </row>
    <row r="7" spans="1:27" s="110" customFormat="1" ht="12.75" customHeight="1" x14ac:dyDescent="0.25">
      <c r="A7" s="121" t="s">
        <v>67</v>
      </c>
      <c r="B7" s="122"/>
      <c r="C7" s="546">
        <f>Medicaid!C7+'Executive Branch'!C7</f>
        <v>1399508.77</v>
      </c>
      <c r="D7" s="123"/>
      <c r="E7" s="547">
        <f>Medicaid!E7+'Executive Branch'!E7</f>
        <v>1419458.0699999998</v>
      </c>
      <c r="F7" s="122"/>
      <c r="G7" s="546">
        <f>Medicaid!G7+'Executive Branch'!G7</f>
        <v>1386524.53</v>
      </c>
      <c r="H7" s="123"/>
      <c r="I7" s="547">
        <f>Medicaid!I7+'Executive Branch'!I7</f>
        <v>1458572.56</v>
      </c>
      <c r="J7" s="122"/>
      <c r="K7" s="546">
        <f>Medicaid!K7+'Executive Branch'!K7</f>
        <v>1057113.29</v>
      </c>
      <c r="L7" s="123"/>
      <c r="M7" s="547">
        <f>Medicaid!M7+'Executive Branch'!M7</f>
        <v>1040159.89</v>
      </c>
      <c r="N7" s="122"/>
      <c r="O7" s="546">
        <f>Medicaid!O7+'Executive Branch'!O7</f>
        <v>918091.22</v>
      </c>
      <c r="P7" s="123"/>
      <c r="Q7" s="547">
        <f>Medicaid!Q7+'Executive Branch'!Q7</f>
        <v>1265363.5</v>
      </c>
      <c r="R7" s="122"/>
      <c r="S7" s="546">
        <f>Medicaid!S7+'Executive Branch'!S7</f>
        <v>1799729.1</v>
      </c>
      <c r="T7" s="123"/>
      <c r="U7" s="547">
        <f>Medicaid!U7+'Executive Branch'!U7</f>
        <v>1941948.04</v>
      </c>
      <c r="V7" s="122"/>
      <c r="W7" s="546">
        <f>Medicaid!W7+'Executive Branch'!W7</f>
        <v>1938228.42</v>
      </c>
      <c r="X7" s="123"/>
      <c r="Y7" s="547">
        <f>Medicaid!Y7+'Executive Branch'!Y7</f>
        <v>2163731.04</v>
      </c>
      <c r="Z7" s="125"/>
      <c r="AA7" s="548">
        <f>SUM(C7+E7+G7+I7+K7+M7+O7+Q7+S7+U7+W7+Y7)</f>
        <v>17788428.43</v>
      </c>
    </row>
    <row r="8" spans="1:27" ht="12.75" customHeight="1" x14ac:dyDescent="0.25">
      <c r="A8" s="98"/>
      <c r="B8" s="105"/>
      <c r="C8" s="126"/>
      <c r="D8" s="107"/>
      <c r="E8" s="127"/>
      <c r="F8" s="105"/>
      <c r="G8" s="126"/>
      <c r="H8" s="107"/>
      <c r="I8" s="127"/>
      <c r="J8" s="105"/>
      <c r="K8" s="126"/>
      <c r="L8" s="107"/>
      <c r="M8" s="127"/>
      <c r="N8" s="105"/>
      <c r="O8" s="126"/>
      <c r="P8" s="107"/>
      <c r="Q8" s="127"/>
      <c r="R8" s="105"/>
      <c r="S8" s="126"/>
      <c r="T8" s="107"/>
      <c r="U8" s="127"/>
      <c r="V8" s="105"/>
      <c r="W8" s="126"/>
      <c r="X8" s="107"/>
      <c r="Y8" s="127"/>
      <c r="Z8" s="109"/>
      <c r="AA8" s="549"/>
    </row>
    <row r="9" spans="1:27" ht="12.75" customHeight="1" x14ac:dyDescent="0.25">
      <c r="A9" s="4" t="s">
        <v>24</v>
      </c>
      <c r="B9" s="105"/>
      <c r="C9" s="106"/>
      <c r="D9" s="107"/>
      <c r="E9" s="108"/>
      <c r="F9" s="105"/>
      <c r="G9" s="106"/>
      <c r="H9" s="107"/>
      <c r="I9" s="108"/>
      <c r="J9" s="105"/>
      <c r="K9" s="106"/>
      <c r="L9" s="107"/>
      <c r="M9" s="108"/>
      <c r="N9" s="105"/>
      <c r="O9" s="106"/>
      <c r="P9" s="107"/>
      <c r="Q9" s="108"/>
      <c r="R9" s="105"/>
      <c r="S9" s="106"/>
      <c r="T9" s="107"/>
      <c r="U9" s="108"/>
      <c r="V9" s="105"/>
      <c r="W9" s="106"/>
      <c r="X9" s="107"/>
      <c r="Y9" s="108"/>
      <c r="Z9" s="109"/>
      <c r="AA9" s="8"/>
    </row>
    <row r="10" spans="1:27" ht="12.75" customHeight="1" x14ac:dyDescent="0.25">
      <c r="A10" s="110" t="s">
        <v>26</v>
      </c>
      <c r="B10" s="105">
        <f>Medicaid!B10+'Executive Branch'!B10</f>
        <v>1618</v>
      </c>
      <c r="C10" s="106">
        <f>Medicaid!C10+'Executive Branch'!C10</f>
        <v>91064.58</v>
      </c>
      <c r="D10" s="107">
        <f>Medicaid!D10+'Executive Branch'!D10</f>
        <v>1551</v>
      </c>
      <c r="E10" s="108">
        <f>Medicaid!E10+'Executive Branch'!E10</f>
        <v>98053.37</v>
      </c>
      <c r="F10" s="105">
        <f>Medicaid!F10+'Executive Branch'!F10</f>
        <v>1475</v>
      </c>
      <c r="G10" s="106">
        <f>Medicaid!G10+'Executive Branch'!G10</f>
        <v>90235.14</v>
      </c>
      <c r="H10" s="107">
        <f>Medicaid!H10+'Executive Branch'!H10</f>
        <v>1657</v>
      </c>
      <c r="I10" s="108">
        <f>Medicaid!I10+'Executive Branch'!I10</f>
        <v>92585.59</v>
      </c>
      <c r="J10" s="105">
        <f>Medicaid!J10+'Executive Branch'!J10</f>
        <v>1225</v>
      </c>
      <c r="K10" s="106">
        <f>Medicaid!K10+'Executive Branch'!K10</f>
        <v>68243.600000000006</v>
      </c>
      <c r="L10" s="107">
        <f>Medicaid!L10+'Executive Branch'!L10</f>
        <v>1164</v>
      </c>
      <c r="M10" s="108">
        <f>Medicaid!M10+'Executive Branch'!M10</f>
        <v>64693.78</v>
      </c>
      <c r="N10" s="105">
        <f>Medicaid!N10+'Executive Branch'!N10</f>
        <v>1165</v>
      </c>
      <c r="O10" s="106">
        <f>Medicaid!O10+'Executive Branch'!O10</f>
        <v>68136.86</v>
      </c>
      <c r="P10" s="107">
        <f>Medicaid!P10+'Executive Branch'!P10</f>
        <v>1480</v>
      </c>
      <c r="Q10" s="108">
        <f>Medicaid!Q10+'Executive Branch'!Q10</f>
        <v>69409.149999999994</v>
      </c>
      <c r="R10" s="105">
        <f>Medicaid!R10+'Executive Branch'!R10</f>
        <v>2122</v>
      </c>
      <c r="S10" s="106">
        <f>Medicaid!S10+'Executive Branch'!S10</f>
        <v>98090.45</v>
      </c>
      <c r="T10" s="107">
        <f>Medicaid!T10+'Executive Branch'!T10</f>
        <v>2493</v>
      </c>
      <c r="U10" s="108">
        <f>Medicaid!U10+'Executive Branch'!U10</f>
        <v>117982.31</v>
      </c>
      <c r="V10" s="105">
        <f>Medicaid!V10+'Executive Branch'!V10</f>
        <v>2298</v>
      </c>
      <c r="W10" s="106">
        <f>Medicaid!W10+'Executive Branch'!W10</f>
        <v>105055.32999999999</v>
      </c>
      <c r="X10" s="107">
        <f>Medicaid!X10+'Executive Branch'!X10</f>
        <v>2602</v>
      </c>
      <c r="Y10" s="108">
        <f>Medicaid!Y10+'Executive Branch'!Y10</f>
        <v>122629.34</v>
      </c>
      <c r="Z10" s="109">
        <f t="shared" ref="Z10:AA13" si="0">SUM(B10+D10+F10+H10+J10+L10+N10+P10+R10+T10+V10+X10)</f>
        <v>20850</v>
      </c>
      <c r="AA10" s="8">
        <f t="shared" si="0"/>
        <v>1086179.5</v>
      </c>
    </row>
    <row r="11" spans="1:27" ht="12.75" customHeight="1" x14ac:dyDescent="0.25">
      <c r="A11" s="110" t="s">
        <v>98</v>
      </c>
      <c r="B11" s="105">
        <f>Medicaid!B11+'Executive Branch'!B11</f>
        <v>0</v>
      </c>
      <c r="C11" s="106">
        <f>Medicaid!C11+'Executive Branch'!C11</f>
        <v>0</v>
      </c>
      <c r="D11" s="107">
        <f>Medicaid!D11+'Executive Branch'!D11</f>
        <v>0</v>
      </c>
      <c r="E11" s="108">
        <f>Medicaid!E11+'Executive Branch'!E11</f>
        <v>0</v>
      </c>
      <c r="F11" s="105">
        <f>Medicaid!F11+'Executive Branch'!F11</f>
        <v>0</v>
      </c>
      <c r="G11" s="106">
        <f>Medicaid!G11+'Executive Branch'!G11</f>
        <v>0</v>
      </c>
      <c r="H11" s="107">
        <f>Medicaid!H11+'Executive Branch'!H11</f>
        <v>0</v>
      </c>
      <c r="I11" s="108">
        <f>Medicaid!I11+'Executive Branch'!I11</f>
        <v>0</v>
      </c>
      <c r="J11" s="105">
        <f>Medicaid!J11+'Executive Branch'!J11</f>
        <v>0</v>
      </c>
      <c r="K11" s="106">
        <f>Medicaid!K11+'Executive Branch'!K11</f>
        <v>0</v>
      </c>
      <c r="L11" s="107">
        <f>Medicaid!L11+'Executive Branch'!L11</f>
        <v>0</v>
      </c>
      <c r="M11" s="108">
        <f>Medicaid!M11+'Executive Branch'!M11</f>
        <v>0</v>
      </c>
      <c r="N11" s="105">
        <f>Medicaid!N11+'Executive Branch'!N11</f>
        <v>0</v>
      </c>
      <c r="O11" s="106">
        <f>Medicaid!O11+'Executive Branch'!O11</f>
        <v>0</v>
      </c>
      <c r="P11" s="107">
        <f>Medicaid!P11+'Executive Branch'!P11</f>
        <v>65</v>
      </c>
      <c r="Q11" s="108">
        <f>Medicaid!Q11+'Executive Branch'!Q11</f>
        <v>2989.3799999999997</v>
      </c>
      <c r="R11" s="105">
        <f>Medicaid!R11+'Executive Branch'!R11</f>
        <v>82</v>
      </c>
      <c r="S11" s="106">
        <f>Medicaid!S11+'Executive Branch'!S11</f>
        <v>2397.44</v>
      </c>
      <c r="T11" s="107">
        <f>Medicaid!T11+'Executive Branch'!T11</f>
        <v>176</v>
      </c>
      <c r="U11" s="108">
        <f>Medicaid!U11+'Executive Branch'!U11</f>
        <v>5108.1000000000004</v>
      </c>
      <c r="V11" s="105">
        <f>Medicaid!V11+'Executive Branch'!V11</f>
        <v>218</v>
      </c>
      <c r="W11" s="106">
        <f>Medicaid!W11+'Executive Branch'!W11</f>
        <v>10728.52</v>
      </c>
      <c r="X11" s="107">
        <f>Medicaid!X11+'Executive Branch'!X11</f>
        <v>268</v>
      </c>
      <c r="Y11" s="108">
        <f>Medicaid!Y11+'Executive Branch'!Y11</f>
        <v>11087.61</v>
      </c>
      <c r="Z11" s="109">
        <f t="shared" ref="Z11" si="1">SUM(B11+D11+F11+H11+J11+L11+N11+P11+R11+T11+V11+X11)</f>
        <v>809</v>
      </c>
      <c r="AA11" s="8">
        <f t="shared" ref="AA11" si="2">SUM(C11+E11+G11+I11+K11+M11+O11+Q11+S11+U11+W11+Y11)</f>
        <v>32311.050000000003</v>
      </c>
    </row>
    <row r="12" spans="1:27" ht="12.75" customHeight="1" x14ac:dyDescent="0.25">
      <c r="A12" s="3" t="s">
        <v>76</v>
      </c>
      <c r="B12" s="105">
        <f>Medicaid!B12+'Executive Branch'!B12</f>
        <v>32</v>
      </c>
      <c r="C12" s="106">
        <f>Medicaid!C12+'Executive Branch'!C12</f>
        <v>891.92</v>
      </c>
      <c r="D12" s="107">
        <f>Medicaid!D12+'Executive Branch'!D12</f>
        <v>36</v>
      </c>
      <c r="E12" s="108">
        <f>Medicaid!E12+'Executive Branch'!E12</f>
        <v>600.73</v>
      </c>
      <c r="F12" s="105">
        <f>Medicaid!F12+'Executive Branch'!F12</f>
        <v>27</v>
      </c>
      <c r="G12" s="106">
        <f>Medicaid!G12+'Executive Branch'!G12</f>
        <v>383.24</v>
      </c>
      <c r="H12" s="107">
        <f>Medicaid!H12+'Executive Branch'!H12</f>
        <v>32</v>
      </c>
      <c r="I12" s="108">
        <f>Medicaid!I12+'Executive Branch'!I12</f>
        <v>935.13000000000011</v>
      </c>
      <c r="J12" s="105">
        <f>Medicaid!J12+'Executive Branch'!J12</f>
        <v>11</v>
      </c>
      <c r="K12" s="106">
        <f>Medicaid!K12+'Executive Branch'!K12</f>
        <v>249.06</v>
      </c>
      <c r="L12" s="107">
        <f>Medicaid!L12+'Executive Branch'!L12</f>
        <v>10</v>
      </c>
      <c r="M12" s="108">
        <f>Medicaid!M12+'Executive Branch'!M12</f>
        <v>83.75</v>
      </c>
      <c r="N12" s="105">
        <f>Medicaid!N12+'Executive Branch'!N12</f>
        <v>5</v>
      </c>
      <c r="O12" s="106">
        <f>Medicaid!O12+'Executive Branch'!O12</f>
        <v>-53.620000000000005</v>
      </c>
      <c r="P12" s="107">
        <f>Medicaid!P12+'Executive Branch'!P12</f>
        <v>13</v>
      </c>
      <c r="Q12" s="108">
        <f>Medicaid!Q12+'Executive Branch'!Q12</f>
        <v>276.01</v>
      </c>
      <c r="R12" s="105">
        <f>Medicaid!R12+'Executive Branch'!R12</f>
        <v>190</v>
      </c>
      <c r="S12" s="106">
        <f>Medicaid!S12+'Executive Branch'!S12</f>
        <v>8563.3700000000008</v>
      </c>
      <c r="T12" s="107">
        <f>Medicaid!T12+'Executive Branch'!T12</f>
        <v>13</v>
      </c>
      <c r="U12" s="108">
        <f>Medicaid!U12+'Executive Branch'!U12</f>
        <v>-1025.53</v>
      </c>
      <c r="V12" s="105">
        <f>Medicaid!V12+'Executive Branch'!V12</f>
        <v>29</v>
      </c>
      <c r="W12" s="106">
        <f>Medicaid!W12+'Executive Branch'!W12</f>
        <v>482.83000000000004</v>
      </c>
      <c r="X12" s="107">
        <f>Medicaid!X12+'Executive Branch'!X12</f>
        <v>41</v>
      </c>
      <c r="Y12" s="108">
        <f>Medicaid!Y12+'Executive Branch'!Y12</f>
        <v>558.52</v>
      </c>
      <c r="Z12" s="109">
        <f t="shared" si="0"/>
        <v>439</v>
      </c>
      <c r="AA12" s="8">
        <f t="shared" si="0"/>
        <v>11945.41</v>
      </c>
    </row>
    <row r="13" spans="1:27" ht="12.75" customHeight="1" x14ac:dyDescent="0.25">
      <c r="A13" s="3" t="s">
        <v>70</v>
      </c>
      <c r="B13" s="105">
        <f>Medicaid!B13+'Executive Branch'!B13</f>
        <v>1139</v>
      </c>
      <c r="C13" s="106">
        <f>Medicaid!C13+'Executive Branch'!C13</f>
        <v>1546.96</v>
      </c>
      <c r="D13" s="107">
        <f>Medicaid!D13+'Executive Branch'!D13</f>
        <v>1109</v>
      </c>
      <c r="E13" s="108">
        <f>Medicaid!E13+'Executive Branch'!E13</f>
        <v>3532.9</v>
      </c>
      <c r="F13" s="105">
        <f>Medicaid!F13+'Executive Branch'!F13</f>
        <v>1192</v>
      </c>
      <c r="G13" s="106">
        <f>Medicaid!G13+'Executive Branch'!G13</f>
        <v>3101.1</v>
      </c>
      <c r="H13" s="107">
        <f>Medicaid!H13+'Executive Branch'!H13</f>
        <v>1186</v>
      </c>
      <c r="I13" s="108">
        <f>Medicaid!I13+'Executive Branch'!I13</f>
        <v>5450.67</v>
      </c>
      <c r="J13" s="105">
        <f>Medicaid!J13+'Executive Branch'!J13</f>
        <v>950</v>
      </c>
      <c r="K13" s="106">
        <f>Medicaid!K13+'Executive Branch'!K13</f>
        <v>3300.85</v>
      </c>
      <c r="L13" s="107">
        <f>Medicaid!L13+'Executive Branch'!L13</f>
        <v>811</v>
      </c>
      <c r="M13" s="108">
        <f>Medicaid!M13+'Executive Branch'!M13</f>
        <v>2181.77</v>
      </c>
      <c r="N13" s="105">
        <f>Medicaid!N13+'Executive Branch'!N13</f>
        <v>518</v>
      </c>
      <c r="O13" s="607">
        <f>Medicaid!O13+'Executive Branch'!O13</f>
        <v>-1803.53</v>
      </c>
      <c r="P13" s="107">
        <f>Medicaid!P13+'Executive Branch'!P13</f>
        <v>982</v>
      </c>
      <c r="Q13" s="108">
        <f>Medicaid!Q13+'Executive Branch'!Q13</f>
        <v>2943.73</v>
      </c>
      <c r="R13" s="105">
        <f>Medicaid!R13+'Executive Branch'!R13</f>
        <v>1465</v>
      </c>
      <c r="S13" s="106">
        <f>Medicaid!S13+'Executive Branch'!S13</f>
        <v>3235.61</v>
      </c>
      <c r="T13" s="107">
        <f>Medicaid!T13+'Executive Branch'!T13</f>
        <v>1559</v>
      </c>
      <c r="U13" s="108">
        <f>Medicaid!U13+'Executive Branch'!U13</f>
        <v>5867.03</v>
      </c>
      <c r="V13" s="105">
        <f>Medicaid!V13+'Executive Branch'!V13</f>
        <v>1675</v>
      </c>
      <c r="W13" s="106">
        <f>Medicaid!W13+'Executive Branch'!W13</f>
        <v>8801.77</v>
      </c>
      <c r="X13" s="107">
        <f>Medicaid!X13+'Executive Branch'!X13</f>
        <v>1672</v>
      </c>
      <c r="Y13" s="108">
        <f>Medicaid!Y13+'Executive Branch'!Y13</f>
        <v>15500.31</v>
      </c>
      <c r="Z13" s="109">
        <f t="shared" si="0"/>
        <v>14258</v>
      </c>
      <c r="AA13" s="8">
        <f t="shared" si="0"/>
        <v>53659.17</v>
      </c>
    </row>
    <row r="14" spans="1:27" ht="12.75" customHeight="1" x14ac:dyDescent="0.25">
      <c r="A14" s="128" t="s">
        <v>20</v>
      </c>
      <c r="B14" s="129">
        <f t="shared" ref="B14:AA14" si="3">SUM(B10:B13)</f>
        <v>2789</v>
      </c>
      <c r="C14" s="130">
        <f t="shared" si="3"/>
        <v>93503.46</v>
      </c>
      <c r="D14" s="131">
        <f t="shared" si="3"/>
        <v>2696</v>
      </c>
      <c r="E14" s="132">
        <f t="shared" si="3"/>
        <v>102186.99999999999</v>
      </c>
      <c r="F14" s="129">
        <f t="shared" si="3"/>
        <v>2694</v>
      </c>
      <c r="G14" s="130">
        <f t="shared" si="3"/>
        <v>93719.48000000001</v>
      </c>
      <c r="H14" s="131">
        <f t="shared" si="3"/>
        <v>2875</v>
      </c>
      <c r="I14" s="132">
        <f t="shared" si="3"/>
        <v>98971.39</v>
      </c>
      <c r="J14" s="129">
        <f t="shared" si="3"/>
        <v>2186</v>
      </c>
      <c r="K14" s="130">
        <f t="shared" si="3"/>
        <v>71793.510000000009</v>
      </c>
      <c r="L14" s="131">
        <f t="shared" si="3"/>
        <v>1985</v>
      </c>
      <c r="M14" s="132">
        <f t="shared" si="3"/>
        <v>66959.3</v>
      </c>
      <c r="N14" s="129">
        <f t="shared" si="3"/>
        <v>1688</v>
      </c>
      <c r="O14" s="130">
        <f t="shared" si="3"/>
        <v>66279.710000000006</v>
      </c>
      <c r="P14" s="131">
        <f t="shared" si="3"/>
        <v>2540</v>
      </c>
      <c r="Q14" s="132">
        <f t="shared" si="3"/>
        <v>75618.26999999999</v>
      </c>
      <c r="R14" s="129">
        <f t="shared" si="3"/>
        <v>3859</v>
      </c>
      <c r="S14" s="130">
        <f t="shared" si="3"/>
        <v>112286.87</v>
      </c>
      <c r="T14" s="131">
        <f t="shared" si="3"/>
        <v>4241</v>
      </c>
      <c r="U14" s="132">
        <f t="shared" si="3"/>
        <v>127931.91</v>
      </c>
      <c r="V14" s="129">
        <f t="shared" si="3"/>
        <v>4220</v>
      </c>
      <c r="W14" s="130">
        <f t="shared" si="3"/>
        <v>125068.45</v>
      </c>
      <c r="X14" s="131">
        <f t="shared" si="3"/>
        <v>4583</v>
      </c>
      <c r="Y14" s="132">
        <f t="shared" si="3"/>
        <v>149775.78</v>
      </c>
      <c r="Z14" s="133">
        <f t="shared" si="3"/>
        <v>36356</v>
      </c>
      <c r="AA14" s="22">
        <f t="shared" si="3"/>
        <v>1184095.1299999999</v>
      </c>
    </row>
    <row r="15" spans="1:27" ht="12.75" customHeight="1" x14ac:dyDescent="0.25">
      <c r="B15" s="105"/>
      <c r="C15" s="106"/>
      <c r="D15" s="107"/>
      <c r="E15" s="108"/>
      <c r="F15" s="105"/>
      <c r="G15" s="106"/>
      <c r="H15" s="107"/>
      <c r="I15" s="108"/>
      <c r="J15" s="105"/>
      <c r="K15" s="106"/>
      <c r="L15" s="107"/>
      <c r="M15" s="108"/>
      <c r="N15" s="105"/>
      <c r="O15" s="106"/>
      <c r="P15" s="107"/>
      <c r="Q15" s="108"/>
      <c r="R15" s="105"/>
      <c r="S15" s="106"/>
      <c r="T15" s="107"/>
      <c r="U15" s="108"/>
      <c r="V15" s="105"/>
      <c r="W15" s="106"/>
      <c r="X15" s="107"/>
      <c r="Y15" s="108"/>
      <c r="Z15" s="109"/>
      <c r="AA15" s="8"/>
    </row>
    <row r="16" spans="1:27" ht="12.75" customHeight="1" x14ac:dyDescent="0.25">
      <c r="A16" s="98" t="s">
        <v>25</v>
      </c>
      <c r="B16" s="134"/>
      <c r="C16" s="135"/>
      <c r="F16" s="134"/>
      <c r="G16" s="135"/>
      <c r="J16" s="134"/>
      <c r="K16" s="135"/>
      <c r="N16" s="134"/>
      <c r="O16" s="135"/>
      <c r="R16" s="134"/>
      <c r="S16" s="135"/>
      <c r="V16" s="134"/>
      <c r="W16" s="135"/>
      <c r="Z16" s="136"/>
      <c r="AA16" s="550"/>
    </row>
    <row r="17" spans="1:27" ht="12.75" customHeight="1" x14ac:dyDescent="0.25">
      <c r="A17" s="110" t="s">
        <v>49</v>
      </c>
      <c r="B17" s="105">
        <f>Medicaid!B17+'Executive Branch'!B17</f>
        <v>11</v>
      </c>
      <c r="C17" s="106">
        <f>Medicaid!C17+'Executive Branch'!C17</f>
        <v>942.7</v>
      </c>
      <c r="D17" s="107">
        <f>Medicaid!D17+'Executive Branch'!D17</f>
        <v>40</v>
      </c>
      <c r="E17" s="108">
        <f>Medicaid!E17+'Executive Branch'!E17</f>
        <v>1326.82</v>
      </c>
      <c r="F17" s="105">
        <f>Medicaid!F17+'Executive Branch'!F17</f>
        <v>0</v>
      </c>
      <c r="G17" s="106">
        <f>Medicaid!G17+'Executive Branch'!G17</f>
        <v>0</v>
      </c>
      <c r="H17" s="107">
        <f>Medicaid!H17+'Executive Branch'!H17</f>
        <v>27</v>
      </c>
      <c r="I17" s="108">
        <f>Medicaid!I17+'Executive Branch'!I17</f>
        <v>753.3</v>
      </c>
      <c r="J17" s="105">
        <f>Medicaid!J17+'Executive Branch'!J17</f>
        <v>0</v>
      </c>
      <c r="K17" s="106">
        <f>Medicaid!K17+'Executive Branch'!K17</f>
        <v>0</v>
      </c>
      <c r="L17" s="107">
        <f>Medicaid!L17+'Executive Branch'!L17</f>
        <v>0</v>
      </c>
      <c r="M17" s="108">
        <f>Medicaid!M17+'Executive Branch'!M17</f>
        <v>0</v>
      </c>
      <c r="N17" s="105">
        <f>Medicaid!N17+'Executive Branch'!N17</f>
        <v>20</v>
      </c>
      <c r="O17" s="106">
        <f>Medicaid!O17+'Executive Branch'!O17</f>
        <v>430</v>
      </c>
      <c r="P17" s="107">
        <f>Medicaid!P17+'Executive Branch'!P17</f>
        <v>59</v>
      </c>
      <c r="Q17" s="108">
        <f>Medicaid!Q17+'Executive Branch'!Q17</f>
        <v>2089.0500000000002</v>
      </c>
      <c r="R17" s="105">
        <f>Medicaid!R17+'Executive Branch'!R17</f>
        <v>33</v>
      </c>
      <c r="S17" s="106">
        <f>Medicaid!S17+'Executive Branch'!S17</f>
        <v>1328.35</v>
      </c>
      <c r="T17" s="107">
        <f>Medicaid!T17+'Executive Branch'!T17</f>
        <v>38</v>
      </c>
      <c r="U17" s="108">
        <f>Medicaid!U17+'Executive Branch'!U17</f>
        <v>1941.82</v>
      </c>
      <c r="V17" s="105">
        <f>Medicaid!V17+'Executive Branch'!V17</f>
        <v>0</v>
      </c>
      <c r="W17" s="106">
        <f>Medicaid!W17+'Executive Branch'!W17</f>
        <v>0</v>
      </c>
      <c r="X17" s="107">
        <f>Medicaid!X17+'Executive Branch'!X17</f>
        <v>0</v>
      </c>
      <c r="Y17" s="108">
        <f>Medicaid!Y17+'Executive Branch'!Y17</f>
        <v>0</v>
      </c>
      <c r="Z17" s="109">
        <f t="shared" ref="Z17:AA21" si="4">SUM(B17+D17+F17+H17+J17+L17+N17+P17+R17+T17+V17+X17)</f>
        <v>228</v>
      </c>
      <c r="AA17" s="8">
        <f t="shared" si="4"/>
        <v>8812.0399999999991</v>
      </c>
    </row>
    <row r="18" spans="1:27" ht="12.75" customHeight="1" x14ac:dyDescent="0.25">
      <c r="A18" s="110" t="s">
        <v>22</v>
      </c>
      <c r="B18" s="105">
        <f>Medicaid!B18+'Executive Branch'!B18</f>
        <v>-3</v>
      </c>
      <c r="C18" s="106">
        <f>Medicaid!C18+'Executive Branch'!C18</f>
        <v>1739.8</v>
      </c>
      <c r="D18" s="107">
        <f>Medicaid!D18+'Executive Branch'!D18</f>
        <v>3</v>
      </c>
      <c r="E18" s="108">
        <f>Medicaid!E18+'Executive Branch'!E18</f>
        <v>1359.2</v>
      </c>
      <c r="F18" s="105">
        <f>Medicaid!F18+'Executive Branch'!F18</f>
        <v>-2</v>
      </c>
      <c r="G18" s="106">
        <f>Medicaid!G18+'Executive Branch'!G18</f>
        <v>1090.2</v>
      </c>
      <c r="H18" s="107">
        <f>Medicaid!H18+'Executive Branch'!H18</f>
        <v>3</v>
      </c>
      <c r="I18" s="108">
        <f>Medicaid!I18+'Executive Branch'!I18</f>
        <v>983.13</v>
      </c>
      <c r="J18" s="105">
        <f>Medicaid!J18+'Executive Branch'!J18</f>
        <v>0</v>
      </c>
      <c r="K18" s="106">
        <f>Medicaid!K18+'Executive Branch'!K18</f>
        <v>2122.54</v>
      </c>
      <c r="L18" s="107">
        <f>Medicaid!L18+'Executive Branch'!L18</f>
        <v>-1</v>
      </c>
      <c r="M18" s="108">
        <f>Medicaid!M18+'Executive Branch'!M18</f>
        <v>4814.3099999999995</v>
      </c>
      <c r="N18" s="105">
        <f>Medicaid!N18+'Executive Branch'!N18</f>
        <v>-2</v>
      </c>
      <c r="O18" s="106">
        <f>Medicaid!O18+'Executive Branch'!O18</f>
        <v>1785.5</v>
      </c>
      <c r="P18" s="107">
        <f>Medicaid!P18+'Executive Branch'!P18</f>
        <v>2</v>
      </c>
      <c r="Q18" s="108">
        <f>Medicaid!Q18+'Executive Branch'!Q18</f>
        <v>1319.39</v>
      </c>
      <c r="R18" s="105">
        <f>Medicaid!R18+'Executive Branch'!R18</f>
        <v>3</v>
      </c>
      <c r="S18" s="106">
        <f>Medicaid!S18+'Executive Branch'!S18</f>
        <v>1459.7</v>
      </c>
      <c r="T18" s="107">
        <f>Medicaid!T18+'Executive Branch'!T18</f>
        <v>2</v>
      </c>
      <c r="U18" s="108">
        <f>Medicaid!U18+'Executive Branch'!U18</f>
        <v>2593.0299999999997</v>
      </c>
      <c r="V18" s="105">
        <f>Medicaid!V18+'Executive Branch'!V18</f>
        <v>0</v>
      </c>
      <c r="W18" s="106">
        <f>Medicaid!W18+'Executive Branch'!W18</f>
        <v>0</v>
      </c>
      <c r="X18" s="107">
        <f>Medicaid!X18+'Executive Branch'!X18</f>
        <v>0</v>
      </c>
      <c r="Y18" s="108">
        <f>Medicaid!Y18+'Executive Branch'!Y18</f>
        <v>0</v>
      </c>
      <c r="Z18" s="109">
        <f t="shared" si="4"/>
        <v>5</v>
      </c>
      <c r="AA18" s="8">
        <f t="shared" si="4"/>
        <v>19266.8</v>
      </c>
    </row>
    <row r="19" spans="1:27" ht="12.75" customHeight="1" x14ac:dyDescent="0.25">
      <c r="A19" s="110" t="s">
        <v>53</v>
      </c>
      <c r="B19" s="105">
        <f>Medicaid!B19+'Executive Branch'!B19</f>
        <v>45</v>
      </c>
      <c r="C19" s="106">
        <f>Medicaid!C19+'Executive Branch'!C19</f>
        <v>36586.959999999999</v>
      </c>
      <c r="D19" s="107">
        <f>Medicaid!D19+'Executive Branch'!D19</f>
        <v>23</v>
      </c>
      <c r="E19" s="108">
        <f>Medicaid!E19+'Executive Branch'!E19</f>
        <v>124682.47</v>
      </c>
      <c r="F19" s="105">
        <f>Medicaid!F19+'Executive Branch'!F19</f>
        <v>31</v>
      </c>
      <c r="G19" s="106">
        <f>Medicaid!G19+'Executive Branch'!G19</f>
        <v>40235.85</v>
      </c>
      <c r="H19" s="107">
        <f>Medicaid!H19+'Executive Branch'!H19</f>
        <v>34</v>
      </c>
      <c r="I19" s="108">
        <f>Medicaid!I19+'Executive Branch'!I19</f>
        <v>36425.96</v>
      </c>
      <c r="J19" s="105">
        <f>Medicaid!J19+'Executive Branch'!J19</f>
        <v>18</v>
      </c>
      <c r="K19" s="106">
        <f>Medicaid!K19+'Executive Branch'!K19</f>
        <v>23763.040000000001</v>
      </c>
      <c r="L19" s="107">
        <f>Medicaid!L19+'Executive Branch'!L19</f>
        <v>8</v>
      </c>
      <c r="M19" s="108">
        <f>Medicaid!M19+'Executive Branch'!M19</f>
        <v>33446.35</v>
      </c>
      <c r="N19" s="105">
        <f>Medicaid!N19+'Executive Branch'!N19</f>
        <v>39</v>
      </c>
      <c r="O19" s="106">
        <f>Medicaid!O19+'Executive Branch'!O19</f>
        <v>31426.28</v>
      </c>
      <c r="P19" s="107">
        <f>Medicaid!P19+'Executive Branch'!P19</f>
        <v>85</v>
      </c>
      <c r="Q19" s="108">
        <f>Medicaid!Q19+'Executive Branch'!Q19</f>
        <v>52287.119999999995</v>
      </c>
      <c r="R19" s="105">
        <f>Medicaid!R19+'Executive Branch'!R19</f>
        <v>39</v>
      </c>
      <c r="S19" s="106">
        <f>Medicaid!S19+'Executive Branch'!S19</f>
        <v>29910.84</v>
      </c>
      <c r="T19" s="107">
        <f>Medicaid!T19+'Executive Branch'!T19</f>
        <v>20</v>
      </c>
      <c r="U19" s="108">
        <f>Medicaid!U19+'Executive Branch'!U19</f>
        <v>42269.08</v>
      </c>
      <c r="V19" s="105">
        <f>Medicaid!V19+'Executive Branch'!V19</f>
        <v>7</v>
      </c>
      <c r="W19" s="106">
        <f>Medicaid!W19+'Executive Branch'!W19</f>
        <v>39644.259999999995</v>
      </c>
      <c r="X19" s="107">
        <f>Medicaid!X19+'Executive Branch'!X19</f>
        <v>43</v>
      </c>
      <c r="Y19" s="108">
        <f>Medicaid!Y19+'Executive Branch'!Y19</f>
        <v>49398.2</v>
      </c>
      <c r="Z19" s="109">
        <f t="shared" si="4"/>
        <v>392</v>
      </c>
      <c r="AA19" s="8">
        <f t="shared" si="4"/>
        <v>540076.41</v>
      </c>
    </row>
    <row r="20" spans="1:27" ht="12.75" customHeight="1" x14ac:dyDescent="0.25">
      <c r="A20" s="110" t="s">
        <v>23</v>
      </c>
      <c r="B20" s="105">
        <f>Medicaid!B20+'Executive Branch'!B20</f>
        <v>158</v>
      </c>
      <c r="C20" s="106">
        <f>Medicaid!C20+'Executive Branch'!C20</f>
        <v>52670.299999999996</v>
      </c>
      <c r="D20" s="107">
        <f>Medicaid!D20+'Executive Branch'!D20</f>
        <v>179</v>
      </c>
      <c r="E20" s="108">
        <f>Medicaid!E20+'Executive Branch'!E20</f>
        <v>66088.639999999999</v>
      </c>
      <c r="F20" s="105">
        <f>Medicaid!F20+'Executive Branch'!F20</f>
        <v>301</v>
      </c>
      <c r="G20" s="106">
        <f>Medicaid!G20+'Executive Branch'!G20</f>
        <v>117152.98000000001</v>
      </c>
      <c r="H20" s="107">
        <f>Medicaid!H20+'Executive Branch'!H20</f>
        <v>170</v>
      </c>
      <c r="I20" s="108">
        <f>Medicaid!I20+'Executive Branch'!I20</f>
        <v>84910.779999999984</v>
      </c>
      <c r="J20" s="105">
        <f>Medicaid!J20+'Executive Branch'!J20</f>
        <v>90</v>
      </c>
      <c r="K20" s="106">
        <f>Medicaid!K20+'Executive Branch'!K20</f>
        <v>46440.56</v>
      </c>
      <c r="L20" s="107">
        <f>Medicaid!L20+'Executive Branch'!L20</f>
        <v>108</v>
      </c>
      <c r="M20" s="108">
        <f>Medicaid!M20+'Executive Branch'!M20</f>
        <v>47607.86</v>
      </c>
      <c r="N20" s="105">
        <f>Medicaid!N20+'Executive Branch'!N20</f>
        <v>306</v>
      </c>
      <c r="O20" s="106">
        <f>Medicaid!O20+'Executive Branch'!O20</f>
        <v>122954.66</v>
      </c>
      <c r="P20" s="107">
        <f>Medicaid!P20+'Executive Branch'!P20</f>
        <v>71</v>
      </c>
      <c r="Q20" s="108">
        <f>Medicaid!Q20+'Executive Branch'!Q20</f>
        <v>32314.43</v>
      </c>
      <c r="R20" s="105">
        <f>Medicaid!R20+'Executive Branch'!R20</f>
        <v>114</v>
      </c>
      <c r="S20" s="106">
        <f>Medicaid!S20+'Executive Branch'!S20</f>
        <v>56096.560000000012</v>
      </c>
      <c r="T20" s="107">
        <f>Medicaid!T20+'Executive Branch'!T20</f>
        <v>81</v>
      </c>
      <c r="U20" s="108">
        <f>Medicaid!U20+'Executive Branch'!U20</f>
        <v>39038.240000000005</v>
      </c>
      <c r="V20" s="105">
        <f>Medicaid!V20+'Executive Branch'!V20</f>
        <v>76</v>
      </c>
      <c r="W20" s="106">
        <f>Medicaid!W20+'Executive Branch'!W20</f>
        <v>34539.480000000003</v>
      </c>
      <c r="X20" s="107">
        <f>Medicaid!X20+'Executive Branch'!X20</f>
        <v>53</v>
      </c>
      <c r="Y20" s="108">
        <f>Medicaid!Y20+'Executive Branch'!Y20</f>
        <v>37272.92</v>
      </c>
      <c r="Z20" s="109">
        <f t="shared" si="4"/>
        <v>1707</v>
      </c>
      <c r="AA20" s="8">
        <f t="shared" si="4"/>
        <v>737087.41000000015</v>
      </c>
    </row>
    <row r="21" spans="1:27" ht="12.75" customHeight="1" x14ac:dyDescent="0.25">
      <c r="A21" s="110" t="s">
        <v>55</v>
      </c>
      <c r="B21" s="105">
        <f>Medicaid!B21+'Executive Branch'!B21</f>
        <v>39</v>
      </c>
      <c r="C21" s="106">
        <f>Medicaid!C21+'Executive Branch'!C21</f>
        <v>14118.650000000001</v>
      </c>
      <c r="D21" s="107">
        <f>Medicaid!D21+'Executive Branch'!D21</f>
        <v>14</v>
      </c>
      <c r="E21" s="108">
        <f>Medicaid!E21+'Executive Branch'!E21</f>
        <v>5354.7</v>
      </c>
      <c r="F21" s="105">
        <f>Medicaid!F21+'Executive Branch'!F21</f>
        <v>13</v>
      </c>
      <c r="G21" s="106">
        <f>Medicaid!G21+'Executive Branch'!G21</f>
        <v>3760.3</v>
      </c>
      <c r="H21" s="107">
        <f>Medicaid!H21+'Executive Branch'!H21</f>
        <v>23</v>
      </c>
      <c r="I21" s="108">
        <f>Medicaid!I21+'Executive Branch'!I21</f>
        <v>9153.91</v>
      </c>
      <c r="J21" s="105">
        <f>Medicaid!J21+'Executive Branch'!J21</f>
        <v>42</v>
      </c>
      <c r="K21" s="106">
        <f>Medicaid!K21+'Executive Branch'!K21</f>
        <v>11896.919999999998</v>
      </c>
      <c r="L21" s="107">
        <f>Medicaid!L21+'Executive Branch'!L21</f>
        <v>20</v>
      </c>
      <c r="M21" s="108">
        <f>Medicaid!M21+'Executive Branch'!M21</f>
        <v>10875.7</v>
      </c>
      <c r="N21" s="105">
        <f>Medicaid!N21+'Executive Branch'!N21</f>
        <v>6</v>
      </c>
      <c r="O21" s="106">
        <f>Medicaid!O21+'Executive Branch'!O21</f>
        <v>2136.77</v>
      </c>
      <c r="P21" s="107">
        <f>Medicaid!P21+'Executive Branch'!P21</f>
        <v>6</v>
      </c>
      <c r="Q21" s="108">
        <f>Medicaid!Q21+'Executive Branch'!Q21</f>
        <v>2521.4</v>
      </c>
      <c r="R21" s="105">
        <f>Medicaid!R21+'Executive Branch'!R21</f>
        <v>0</v>
      </c>
      <c r="S21" s="106">
        <f>Medicaid!S21+'Executive Branch'!S21</f>
        <v>0</v>
      </c>
      <c r="T21" s="107">
        <f>Medicaid!T21+'Executive Branch'!T21</f>
        <v>1</v>
      </c>
      <c r="U21" s="108">
        <f>Medicaid!U21+'Executive Branch'!U21</f>
        <v>353.91</v>
      </c>
      <c r="V21" s="105">
        <f>Medicaid!V21+'Executive Branch'!V21</f>
        <v>0</v>
      </c>
      <c r="W21" s="106">
        <f>Medicaid!W21+'Executive Branch'!W21</f>
        <v>0</v>
      </c>
      <c r="X21" s="107">
        <f>Medicaid!X21+'Executive Branch'!X21</f>
        <v>0</v>
      </c>
      <c r="Y21" s="108">
        <f>Medicaid!Y21+'Executive Branch'!Y21</f>
        <v>0</v>
      </c>
      <c r="Z21" s="109">
        <f t="shared" si="4"/>
        <v>164</v>
      </c>
      <c r="AA21" s="8">
        <f t="shared" si="4"/>
        <v>60172.259999999995</v>
      </c>
    </row>
    <row r="22" spans="1:27" ht="12.75" customHeight="1" x14ac:dyDescent="0.25">
      <c r="A22" s="98" t="s">
        <v>21</v>
      </c>
      <c r="B22" s="129">
        <f t="shared" ref="B22:AA22" si="5">SUM(B17:B21)</f>
        <v>250</v>
      </c>
      <c r="C22" s="130">
        <f t="shared" si="5"/>
        <v>106058.41</v>
      </c>
      <c r="D22" s="131">
        <f t="shared" si="5"/>
        <v>259</v>
      </c>
      <c r="E22" s="132">
        <f t="shared" si="5"/>
        <v>198811.83000000002</v>
      </c>
      <c r="F22" s="129">
        <f t="shared" si="5"/>
        <v>343</v>
      </c>
      <c r="G22" s="130">
        <f t="shared" si="5"/>
        <v>162239.32999999999</v>
      </c>
      <c r="H22" s="131">
        <f t="shared" si="5"/>
        <v>257</v>
      </c>
      <c r="I22" s="132">
        <f t="shared" si="5"/>
        <v>132227.07999999999</v>
      </c>
      <c r="J22" s="129">
        <f t="shared" si="5"/>
        <v>150</v>
      </c>
      <c r="K22" s="130">
        <f t="shared" si="5"/>
        <v>84223.06</v>
      </c>
      <c r="L22" s="131">
        <f t="shared" si="5"/>
        <v>135</v>
      </c>
      <c r="M22" s="132">
        <f t="shared" si="5"/>
        <v>96744.219999999987</v>
      </c>
      <c r="N22" s="129">
        <f t="shared" si="5"/>
        <v>369</v>
      </c>
      <c r="O22" s="130">
        <f t="shared" si="5"/>
        <v>158733.21</v>
      </c>
      <c r="P22" s="131">
        <f t="shared" si="5"/>
        <v>223</v>
      </c>
      <c r="Q22" s="132">
        <f t="shared" si="5"/>
        <v>90531.389999999985</v>
      </c>
      <c r="R22" s="129">
        <f t="shared" si="5"/>
        <v>189</v>
      </c>
      <c r="S22" s="130">
        <f t="shared" si="5"/>
        <v>88795.450000000012</v>
      </c>
      <c r="T22" s="131">
        <f t="shared" si="5"/>
        <v>142</v>
      </c>
      <c r="U22" s="132">
        <f t="shared" si="5"/>
        <v>86196.080000000016</v>
      </c>
      <c r="V22" s="129">
        <f t="shared" si="5"/>
        <v>83</v>
      </c>
      <c r="W22" s="130">
        <f t="shared" si="5"/>
        <v>74183.739999999991</v>
      </c>
      <c r="X22" s="131">
        <f t="shared" si="5"/>
        <v>96</v>
      </c>
      <c r="Y22" s="132">
        <f t="shared" si="5"/>
        <v>86671.12</v>
      </c>
      <c r="Z22" s="133">
        <f t="shared" si="5"/>
        <v>2496</v>
      </c>
      <c r="AA22" s="22">
        <f t="shared" si="5"/>
        <v>1365414.9200000002</v>
      </c>
    </row>
    <row r="23" spans="1:27" ht="12.75" customHeight="1" x14ac:dyDescent="0.25">
      <c r="A23" s="98"/>
      <c r="B23" s="105"/>
      <c r="C23" s="106"/>
      <c r="D23" s="107"/>
      <c r="E23" s="108"/>
      <c r="F23" s="105"/>
      <c r="G23" s="106"/>
      <c r="H23" s="107"/>
      <c r="I23" s="108"/>
      <c r="J23" s="105"/>
      <c r="K23" s="106"/>
      <c r="L23" s="107"/>
      <c r="M23" s="108"/>
      <c r="N23" s="105"/>
      <c r="O23" s="106"/>
      <c r="P23" s="107"/>
      <c r="Q23" s="108"/>
      <c r="R23" s="105"/>
      <c r="S23" s="106"/>
      <c r="T23" s="107"/>
      <c r="U23" s="108"/>
      <c r="V23" s="105"/>
      <c r="W23" s="106"/>
      <c r="X23" s="107"/>
      <c r="Y23" s="108"/>
      <c r="Z23" s="109"/>
      <c r="AA23" s="8"/>
    </row>
    <row r="24" spans="1:27" ht="12.75" customHeight="1" x14ac:dyDescent="0.25">
      <c r="A24" s="98" t="s">
        <v>27</v>
      </c>
      <c r="B24" s="134"/>
      <c r="C24" s="135"/>
      <c r="F24" s="134"/>
      <c r="G24" s="135"/>
      <c r="J24" s="105"/>
      <c r="K24" s="106"/>
      <c r="L24" s="107"/>
      <c r="M24" s="108"/>
      <c r="N24" s="105"/>
      <c r="O24" s="106"/>
      <c r="P24" s="107"/>
      <c r="Q24" s="108"/>
      <c r="R24" s="105"/>
      <c r="S24" s="106"/>
      <c r="T24" s="107"/>
      <c r="U24" s="108"/>
      <c r="V24" s="105"/>
      <c r="W24" s="106"/>
      <c r="X24" s="107"/>
      <c r="Y24" s="108"/>
      <c r="Z24" s="109"/>
      <c r="AA24" s="8"/>
    </row>
    <row r="25" spans="1:27" ht="12.75" customHeight="1" x14ac:dyDescent="0.25">
      <c r="A25" s="110" t="s">
        <v>50</v>
      </c>
      <c r="B25" s="105">
        <f>Medicaid!B25+'Executive Branch'!B25</f>
        <v>164</v>
      </c>
      <c r="C25" s="105">
        <f>Medicaid!C25+'Executive Branch'!C25</f>
        <v>4677</v>
      </c>
      <c r="D25" s="107">
        <f>Medicaid!D25+'Executive Branch'!D25</f>
        <v>224</v>
      </c>
      <c r="E25" s="107">
        <f>Medicaid!E25+'Executive Branch'!E25</f>
        <v>6520.74</v>
      </c>
      <c r="F25" s="105">
        <f>Medicaid!F25+'Executive Branch'!F25</f>
        <v>158</v>
      </c>
      <c r="G25" s="105">
        <f>Medicaid!G25+'Executive Branch'!G25</f>
        <v>4216.16</v>
      </c>
      <c r="H25" s="107">
        <f>Medicaid!H25+'Executive Branch'!H25</f>
        <v>165</v>
      </c>
      <c r="I25" s="107">
        <f>Medicaid!I25+'Executive Branch'!I25</f>
        <v>3360.16</v>
      </c>
      <c r="J25" s="105">
        <f>Medicaid!J25+'Executive Branch'!J25</f>
        <v>89</v>
      </c>
      <c r="K25" s="105">
        <f>Medicaid!K25+'Executive Branch'!K25</f>
        <v>1931.5499999999997</v>
      </c>
      <c r="L25" s="107">
        <f>Medicaid!L25+'Executive Branch'!L25</f>
        <v>62</v>
      </c>
      <c r="M25" s="107">
        <f>Medicaid!M25+'Executive Branch'!M25</f>
        <v>1122.3500000000001</v>
      </c>
      <c r="N25" s="105">
        <f>Medicaid!N25+'Executive Branch'!N25</f>
        <v>113</v>
      </c>
      <c r="O25" s="105">
        <f>Medicaid!O25+'Executive Branch'!O25</f>
        <v>2519.4899999999998</v>
      </c>
      <c r="P25" s="107">
        <f>Medicaid!P25+'Executive Branch'!P25</f>
        <v>139</v>
      </c>
      <c r="Q25" s="107">
        <f>Medicaid!Q25+'Executive Branch'!Q25</f>
        <v>3033.6499999999996</v>
      </c>
      <c r="R25" s="105">
        <f>Medicaid!R25+'Executive Branch'!R25</f>
        <v>292</v>
      </c>
      <c r="S25" s="105">
        <f>Medicaid!S25+'Executive Branch'!S25</f>
        <v>6244.1900000000005</v>
      </c>
      <c r="T25" s="107">
        <f>Medicaid!T25+'Executive Branch'!T25</f>
        <v>308</v>
      </c>
      <c r="U25" s="107">
        <f>Medicaid!U25+'Executive Branch'!U25</f>
        <v>9941.260000000002</v>
      </c>
      <c r="V25" s="105">
        <f>Medicaid!V25+'Executive Branch'!V25</f>
        <v>346</v>
      </c>
      <c r="W25" s="105">
        <f>Medicaid!W25+'Executive Branch'!W25</f>
        <v>15510.81</v>
      </c>
      <c r="X25" s="107">
        <f>Medicaid!X25+'Executive Branch'!X25</f>
        <v>235</v>
      </c>
      <c r="Y25" s="107">
        <f>Medicaid!Y25+'Executive Branch'!Y25</f>
        <v>6572.75</v>
      </c>
      <c r="Z25" s="109">
        <f>SUM(B25+D25+F25+H25+J25+L25+N25+P25+R25+T25+V25+X25)</f>
        <v>2295</v>
      </c>
      <c r="AA25" s="8">
        <f>SUM(C25+E25+G25+I25+K25+M25+O25+Q25+S25+U25+W25+Y25)</f>
        <v>65650.11</v>
      </c>
    </row>
    <row r="26" spans="1:27" ht="12.75" customHeight="1" x14ac:dyDescent="0.25">
      <c r="A26" s="110" t="s">
        <v>51</v>
      </c>
      <c r="B26" s="105">
        <f>Medicaid!B26+'Executive Branch'!B26</f>
        <v>49</v>
      </c>
      <c r="C26" s="105">
        <f>Medicaid!C26+'Executive Branch'!C26</f>
        <v>2733</v>
      </c>
      <c r="D26" s="107">
        <f>Medicaid!D26+'Executive Branch'!D26</f>
        <v>101</v>
      </c>
      <c r="E26" s="107">
        <f>Medicaid!E26+'Executive Branch'!E26</f>
        <v>2812.55</v>
      </c>
      <c r="F26" s="105">
        <f>Medicaid!F26+'Executive Branch'!F26</f>
        <v>51</v>
      </c>
      <c r="G26" s="105">
        <f>Medicaid!G26+'Executive Branch'!G26</f>
        <v>855.15</v>
      </c>
      <c r="H26" s="107">
        <f>Medicaid!H26+'Executive Branch'!H26</f>
        <v>53</v>
      </c>
      <c r="I26" s="107">
        <f>Medicaid!I26+'Executive Branch'!I26</f>
        <v>1203.1300000000001</v>
      </c>
      <c r="J26" s="105">
        <f>Medicaid!J26+'Executive Branch'!J26</f>
        <v>13</v>
      </c>
      <c r="K26" s="105">
        <f>Medicaid!K26+'Executive Branch'!K26</f>
        <v>242.95999999999998</v>
      </c>
      <c r="L26" s="107">
        <f>Medicaid!L26+'Executive Branch'!L26</f>
        <v>15</v>
      </c>
      <c r="M26" s="107">
        <f>Medicaid!M26+'Executive Branch'!M26</f>
        <v>308.89</v>
      </c>
      <c r="N26" s="105">
        <f>Medicaid!N26+'Executive Branch'!N26</f>
        <v>17</v>
      </c>
      <c r="O26" s="105">
        <f>Medicaid!O26+'Executive Branch'!O26</f>
        <v>378.07</v>
      </c>
      <c r="P26" s="107">
        <f>Medicaid!P26+'Executive Branch'!P26</f>
        <v>36</v>
      </c>
      <c r="Q26" s="107">
        <f>Medicaid!Q26+'Executive Branch'!Q26</f>
        <v>823.29</v>
      </c>
      <c r="R26" s="105">
        <f>Medicaid!R26+'Executive Branch'!R26</f>
        <v>68</v>
      </c>
      <c r="S26" s="105">
        <f>Medicaid!S26+'Executive Branch'!S26</f>
        <v>1700.5600000000002</v>
      </c>
      <c r="T26" s="107">
        <f>Medicaid!T26+'Executive Branch'!T26</f>
        <v>71</v>
      </c>
      <c r="U26" s="107">
        <f>Medicaid!U26+'Executive Branch'!U26</f>
        <v>1893.5600000000002</v>
      </c>
      <c r="V26" s="105">
        <f>Medicaid!V26+'Executive Branch'!V26</f>
        <v>41</v>
      </c>
      <c r="W26" s="105">
        <f>Medicaid!W26+'Executive Branch'!W26</f>
        <v>1160.31</v>
      </c>
      <c r="X26" s="107">
        <f>Medicaid!X26+'Executive Branch'!X26</f>
        <v>26</v>
      </c>
      <c r="Y26" s="107">
        <f>Medicaid!Y26+'Executive Branch'!Y26</f>
        <v>801.26</v>
      </c>
      <c r="Z26" s="109">
        <f>SUM(B26+D26+F26+H26+J26+L26+N26+P26+R26+T26+V26+X26)</f>
        <v>541</v>
      </c>
      <c r="AA26" s="8">
        <f>SUM(C26+E26+G26+I26+K26+M26+O26+Q26+S26+U26+W26+Y26)</f>
        <v>14912.73</v>
      </c>
    </row>
    <row r="27" spans="1:27" s="143" customFormat="1" ht="12.75" customHeight="1" x14ac:dyDescent="0.25">
      <c r="A27" s="137" t="s">
        <v>68</v>
      </c>
      <c r="B27" s="138">
        <f t="shared" ref="B27:Y27" si="6">B25+B26</f>
        <v>213</v>
      </c>
      <c r="C27" s="139">
        <f t="shared" si="6"/>
        <v>7410</v>
      </c>
      <c r="D27" s="140">
        <f t="shared" si="6"/>
        <v>325</v>
      </c>
      <c r="E27" s="141">
        <f t="shared" si="6"/>
        <v>9333.2900000000009</v>
      </c>
      <c r="F27" s="138">
        <f t="shared" si="6"/>
        <v>209</v>
      </c>
      <c r="G27" s="139">
        <f t="shared" si="6"/>
        <v>5071.3099999999995</v>
      </c>
      <c r="H27" s="140">
        <f t="shared" si="6"/>
        <v>218</v>
      </c>
      <c r="I27" s="141">
        <f t="shared" si="6"/>
        <v>4563.29</v>
      </c>
      <c r="J27" s="138">
        <f t="shared" si="6"/>
        <v>102</v>
      </c>
      <c r="K27" s="139">
        <f t="shared" si="6"/>
        <v>2174.5099999999998</v>
      </c>
      <c r="L27" s="140">
        <f t="shared" si="6"/>
        <v>77</v>
      </c>
      <c r="M27" s="141">
        <f t="shared" si="6"/>
        <v>1431.2400000000002</v>
      </c>
      <c r="N27" s="138">
        <f t="shared" si="6"/>
        <v>130</v>
      </c>
      <c r="O27" s="139">
        <f t="shared" si="6"/>
        <v>2897.56</v>
      </c>
      <c r="P27" s="140">
        <f t="shared" si="6"/>
        <v>175</v>
      </c>
      <c r="Q27" s="141">
        <f t="shared" si="6"/>
        <v>3856.9399999999996</v>
      </c>
      <c r="R27" s="138">
        <f t="shared" si="6"/>
        <v>360</v>
      </c>
      <c r="S27" s="139">
        <f t="shared" si="6"/>
        <v>7944.7500000000009</v>
      </c>
      <c r="T27" s="140">
        <f t="shared" si="6"/>
        <v>379</v>
      </c>
      <c r="U27" s="141">
        <f t="shared" si="6"/>
        <v>11834.820000000002</v>
      </c>
      <c r="V27" s="138">
        <f t="shared" si="6"/>
        <v>387</v>
      </c>
      <c r="W27" s="139">
        <f t="shared" si="6"/>
        <v>16671.12</v>
      </c>
      <c r="X27" s="140">
        <f t="shared" si="6"/>
        <v>261</v>
      </c>
      <c r="Y27" s="141">
        <f t="shared" si="6"/>
        <v>7374.01</v>
      </c>
      <c r="Z27" s="142">
        <f t="shared" ref="Z27:AA27" si="7">SUM(Z25:Z26)</f>
        <v>2836</v>
      </c>
      <c r="AA27" s="94">
        <f t="shared" si="7"/>
        <v>80562.84</v>
      </c>
    </row>
    <row r="28" spans="1:27" s="143" customFormat="1" ht="12.75" customHeight="1" x14ac:dyDescent="0.25">
      <c r="A28" s="137"/>
      <c r="B28" s="144"/>
      <c r="C28" s="145"/>
      <c r="D28" s="146"/>
      <c r="E28" s="147"/>
      <c r="F28" s="144"/>
      <c r="G28" s="145"/>
      <c r="H28" s="146"/>
      <c r="I28" s="147"/>
      <c r="J28" s="144"/>
      <c r="K28" s="145"/>
      <c r="L28" s="146"/>
      <c r="M28" s="147"/>
      <c r="N28" s="144"/>
      <c r="O28" s="145"/>
      <c r="P28" s="146"/>
      <c r="Q28" s="147"/>
      <c r="R28" s="144"/>
      <c r="S28" s="145"/>
      <c r="T28" s="146"/>
      <c r="U28" s="147"/>
      <c r="V28" s="144"/>
      <c r="W28" s="145"/>
      <c r="X28" s="146"/>
      <c r="Y28" s="147"/>
      <c r="Z28" s="148"/>
      <c r="AA28" s="64"/>
    </row>
    <row r="29" spans="1:27" ht="12.75" customHeight="1" x14ac:dyDescent="0.25">
      <c r="A29" s="149" t="s">
        <v>19</v>
      </c>
      <c r="B29" s="105"/>
      <c r="C29" s="115">
        <f>SUM(C14+C22+C27)</f>
        <v>206971.87</v>
      </c>
      <c r="D29" s="107"/>
      <c r="E29" s="117">
        <f>SUM(E14+E22+E27)</f>
        <v>310332.12</v>
      </c>
      <c r="F29" s="105"/>
      <c r="G29" s="115">
        <f>SUM(G14+G22+G27)</f>
        <v>261030.12</v>
      </c>
      <c r="H29" s="107"/>
      <c r="I29" s="117">
        <f>SUM(I14+I22+I27)</f>
        <v>235761.75999999998</v>
      </c>
      <c r="J29" s="105"/>
      <c r="K29" s="115">
        <f>SUM(K14+K22+K27)</f>
        <v>158191.08000000002</v>
      </c>
      <c r="L29" s="107"/>
      <c r="M29" s="117">
        <f>SUM(M14+M22+M27)</f>
        <v>165134.75999999998</v>
      </c>
      <c r="N29" s="105"/>
      <c r="O29" s="115">
        <f>SUM(O14+O22+O27)</f>
        <v>227910.47999999998</v>
      </c>
      <c r="P29" s="107"/>
      <c r="Q29" s="117">
        <f>SUM(Q14+Q22+Q27)</f>
        <v>170006.59999999998</v>
      </c>
      <c r="R29" s="105"/>
      <c r="S29" s="115">
        <f>SUM(S14+S22+S27)</f>
        <v>209027.07</v>
      </c>
      <c r="T29" s="107"/>
      <c r="U29" s="117">
        <f>SUM(U14+U22+U27)</f>
        <v>225962.81000000003</v>
      </c>
      <c r="V29" s="105"/>
      <c r="W29" s="115">
        <f>SUM(W14+W22+W27)</f>
        <v>215923.31</v>
      </c>
      <c r="X29" s="107"/>
      <c r="Y29" s="117">
        <f>SUM(Y14+Y22+Y27)</f>
        <v>243820.91</v>
      </c>
      <c r="Z29" s="109"/>
      <c r="AA29" s="548">
        <f>SUM(AA14+AA22+AA27)</f>
        <v>2630072.8899999997</v>
      </c>
    </row>
    <row r="30" spans="1:27" ht="12.75" customHeight="1" x14ac:dyDescent="0.25">
      <c r="B30" s="134"/>
      <c r="C30" s="135"/>
      <c r="F30" s="134"/>
      <c r="G30" s="135"/>
      <c r="J30" s="134"/>
      <c r="K30" s="135"/>
      <c r="N30" s="134"/>
      <c r="O30" s="135"/>
      <c r="R30" s="134"/>
      <c r="S30" s="135"/>
      <c r="V30" s="134"/>
      <c r="W30" s="135"/>
      <c r="Z30" s="136"/>
      <c r="AA30" s="550"/>
    </row>
    <row r="31" spans="1:27" ht="12.6" customHeight="1" x14ac:dyDescent="0.25">
      <c r="A31" s="98" t="s">
        <v>28</v>
      </c>
      <c r="B31" s="105"/>
      <c r="C31" s="115"/>
      <c r="D31" s="107"/>
      <c r="E31" s="117"/>
      <c r="F31" s="105"/>
      <c r="G31" s="150"/>
      <c r="H31" s="107"/>
      <c r="I31" s="117"/>
      <c r="J31" s="105"/>
      <c r="K31" s="115"/>
      <c r="L31" s="107"/>
      <c r="M31" s="117"/>
      <c r="N31" s="105"/>
      <c r="O31" s="115"/>
      <c r="P31" s="107"/>
      <c r="Q31" s="117"/>
      <c r="R31" s="105"/>
      <c r="S31" s="115"/>
      <c r="T31" s="107"/>
      <c r="U31" s="117"/>
      <c r="V31" s="105"/>
      <c r="W31" s="115"/>
      <c r="X31" s="107"/>
      <c r="Y31" s="117"/>
      <c r="Z31" s="109"/>
      <c r="AA31" s="8"/>
    </row>
    <row r="32" spans="1:27" s="154" customFormat="1" x14ac:dyDescent="0.25">
      <c r="A32" s="151" t="s">
        <v>46</v>
      </c>
      <c r="B32" s="152">
        <f>SUM(Medicaid!B32+'Executive Branch'!B32)</f>
        <v>25</v>
      </c>
      <c r="C32" s="152">
        <f>SUM(Medicaid!C32+'Executive Branch'!C32)</f>
        <v>4598.84</v>
      </c>
      <c r="D32" s="151">
        <f>SUM(Medicaid!D32+'Executive Branch'!D32)</f>
        <v>20</v>
      </c>
      <c r="E32" s="151">
        <f>SUM(Medicaid!E32+'Executive Branch'!E32)</f>
        <v>4174.07</v>
      </c>
      <c r="F32" s="152">
        <f>SUM(Medicaid!F32+'Executive Branch'!F32)</f>
        <v>32</v>
      </c>
      <c r="G32" s="152">
        <f>SUM(Medicaid!G32+'Executive Branch'!G32)</f>
        <v>6732.35</v>
      </c>
      <c r="H32" s="151">
        <f>SUM(Medicaid!H32+'Executive Branch'!H32)</f>
        <v>17</v>
      </c>
      <c r="I32" s="151">
        <f>SUM(Medicaid!I32+'Executive Branch'!I32)</f>
        <v>2900.8</v>
      </c>
      <c r="J32" s="152">
        <f>SUM(Medicaid!J32+'Executive Branch'!J32)</f>
        <v>9</v>
      </c>
      <c r="K32" s="152">
        <f>SUM(Medicaid!K32+'Executive Branch'!K32)</f>
        <v>1786.8600000000001</v>
      </c>
      <c r="L32" s="151">
        <f>SUM(Medicaid!L32+'Executive Branch'!L32)</f>
        <v>8</v>
      </c>
      <c r="M32" s="151">
        <f>SUM(Medicaid!M32+'Executive Branch'!M32)</f>
        <v>2746.04</v>
      </c>
      <c r="N32" s="152">
        <f>SUM(Medicaid!N32+'Executive Branch'!N32)</f>
        <v>17</v>
      </c>
      <c r="O32" s="152">
        <f>SUM(Medicaid!O32+'Executive Branch'!O32)</f>
        <v>4723.17</v>
      </c>
      <c r="P32" s="151">
        <f>SUM(Medicaid!P32+'Executive Branch'!P32)</f>
        <v>6</v>
      </c>
      <c r="Q32" s="151">
        <f>SUM(Medicaid!Q32+'Executive Branch'!Q32)</f>
        <v>1139.06</v>
      </c>
      <c r="R32" s="152">
        <f>SUM(Medicaid!R32+'Executive Branch'!R32)</f>
        <v>1</v>
      </c>
      <c r="S32" s="152">
        <f>SUM(Medicaid!S32+'Executive Branch'!S32)</f>
        <v>112.1</v>
      </c>
      <c r="T32" s="151">
        <f>SUM(Medicaid!T32+'Executive Branch'!T32)</f>
        <v>0</v>
      </c>
      <c r="U32" s="151">
        <f>SUM(Medicaid!U32+'Executive Branch'!U32)</f>
        <v>0</v>
      </c>
      <c r="V32" s="152">
        <f>SUM(Medicaid!V32+'Executive Branch'!V32)</f>
        <v>0</v>
      </c>
      <c r="W32" s="152">
        <f>SUM(Medicaid!W32+'Executive Branch'!W32)</f>
        <v>0</v>
      </c>
      <c r="X32" s="151">
        <f>SUM(Medicaid!X32+'Executive Branch'!X32)</f>
        <v>3</v>
      </c>
      <c r="Y32" s="151">
        <f>SUM(Medicaid!Y32+'Executive Branch'!Y32)</f>
        <v>2425.9299999999998</v>
      </c>
      <c r="Z32" s="153">
        <f t="shared" ref="Z32:AA34" si="8">SUM(B32+D32+F32+H32+J32+L32+N32+P32+R32+T32+V32+X32)</f>
        <v>138</v>
      </c>
      <c r="AA32" s="551">
        <f t="shared" si="8"/>
        <v>31339.220000000005</v>
      </c>
    </row>
    <row r="33" spans="1:27" s="154" customFormat="1" x14ac:dyDescent="0.25">
      <c r="A33" s="151" t="s">
        <v>62</v>
      </c>
      <c r="B33" s="152">
        <f>SUM(Medicaid!B33+'Executive Branch'!B33)</f>
        <v>44</v>
      </c>
      <c r="C33" s="152">
        <f>SUM(Medicaid!C33+'Executive Branch'!C33)</f>
        <v>11161.25</v>
      </c>
      <c r="D33" s="151">
        <f>SUM(Medicaid!D33+'Executive Branch'!D33)</f>
        <v>18</v>
      </c>
      <c r="E33" s="151">
        <f>SUM(Medicaid!E33+'Executive Branch'!E33)</f>
        <v>5571.4900000000007</v>
      </c>
      <c r="F33" s="152">
        <f>SUM(Medicaid!F33+'Executive Branch'!F33)</f>
        <v>21</v>
      </c>
      <c r="G33" s="152">
        <f>SUM(Medicaid!G33+'Executive Branch'!G33)</f>
        <v>2800.2000000000003</v>
      </c>
      <c r="H33" s="151">
        <f>SUM(Medicaid!H33+'Executive Branch'!H33)</f>
        <v>13</v>
      </c>
      <c r="I33" s="151">
        <f>SUM(Medicaid!I33+'Executive Branch'!I33)</f>
        <v>3237.35</v>
      </c>
      <c r="J33" s="152">
        <f>SUM(Medicaid!J33+'Executive Branch'!J33)</f>
        <v>5</v>
      </c>
      <c r="K33" s="152">
        <f>SUM(Medicaid!K33+'Executive Branch'!K33)</f>
        <v>2104.6</v>
      </c>
      <c r="L33" s="151">
        <f>SUM(Medicaid!L33+'Executive Branch'!L33)</f>
        <v>34</v>
      </c>
      <c r="M33" s="151">
        <f>SUM(Medicaid!M33+'Executive Branch'!M33)</f>
        <v>7162.61</v>
      </c>
      <c r="N33" s="152">
        <f>SUM(Medicaid!N33+'Executive Branch'!N33)</f>
        <v>22</v>
      </c>
      <c r="O33" s="152">
        <f>SUM(Medicaid!O33+'Executive Branch'!O33)</f>
        <v>4965.37</v>
      </c>
      <c r="P33" s="151">
        <f>SUM(Medicaid!P33+'Executive Branch'!P33)</f>
        <v>24</v>
      </c>
      <c r="Q33" s="151">
        <f>SUM(Medicaid!Q33+'Executive Branch'!Q33)</f>
        <v>4261.4599999999991</v>
      </c>
      <c r="R33" s="152">
        <f>SUM(Medicaid!R33+'Executive Branch'!R33)</f>
        <v>14</v>
      </c>
      <c r="S33" s="152">
        <f>SUM(Medicaid!S33+'Executive Branch'!S33)</f>
        <v>2133.39</v>
      </c>
      <c r="T33" s="151">
        <f>SUM(Medicaid!T33+'Executive Branch'!T33)</f>
        <v>25</v>
      </c>
      <c r="U33" s="151">
        <f>SUM(Medicaid!U33+'Executive Branch'!U33)</f>
        <v>4728.9500000000007</v>
      </c>
      <c r="V33" s="152">
        <f>SUM(Medicaid!V33+'Executive Branch'!V33)</f>
        <v>18</v>
      </c>
      <c r="W33" s="152">
        <f>SUM(Medicaid!W33+'Executive Branch'!W33)</f>
        <v>5105.22</v>
      </c>
      <c r="X33" s="151">
        <f>SUM(Medicaid!X33+'Executive Branch'!X33)</f>
        <v>26</v>
      </c>
      <c r="Y33" s="151">
        <f>SUM(Medicaid!Y33+'Executive Branch'!Y33)</f>
        <v>7325.62</v>
      </c>
      <c r="Z33" s="153">
        <f t="shared" si="8"/>
        <v>264</v>
      </c>
      <c r="AA33" s="551">
        <f t="shared" si="8"/>
        <v>60557.51</v>
      </c>
    </row>
    <row r="34" spans="1:27" s="154" customFormat="1" x14ac:dyDescent="0.25">
      <c r="A34" s="151" t="s">
        <v>47</v>
      </c>
      <c r="B34" s="155">
        <f>SUM(Medicaid!B34+'Executive Branch'!B34)</f>
        <v>0</v>
      </c>
      <c r="C34" s="155">
        <f>SUM(Medicaid!C34+'Executive Branch'!C34)</f>
        <v>0</v>
      </c>
      <c r="D34" s="156">
        <f>SUM(Medicaid!D34+'Executive Branch'!D34)</f>
        <v>0</v>
      </c>
      <c r="E34" s="156">
        <f>SUM(Medicaid!E34+'Executive Branch'!E34)</f>
        <v>0</v>
      </c>
      <c r="F34" s="155">
        <f>SUM(Medicaid!F34+'Executive Branch'!F34)</f>
        <v>0</v>
      </c>
      <c r="G34" s="155">
        <f>SUM(Medicaid!G34+'Executive Branch'!G34)</f>
        <v>0</v>
      </c>
      <c r="H34" s="156">
        <f>SUM(Medicaid!H34+'Executive Branch'!H34)</f>
        <v>0</v>
      </c>
      <c r="I34" s="156">
        <f>SUM(Medicaid!I34+'Executive Branch'!I34)</f>
        <v>0</v>
      </c>
      <c r="J34" s="155">
        <f>SUM(Medicaid!J34+'Executive Branch'!J34)</f>
        <v>0</v>
      </c>
      <c r="K34" s="155">
        <f>SUM(Medicaid!K34+'Executive Branch'!K34)</f>
        <v>0</v>
      </c>
      <c r="L34" s="156">
        <f>SUM(Medicaid!L34+'Executive Branch'!L34)</f>
        <v>0</v>
      </c>
      <c r="M34" s="156">
        <f>SUM(Medicaid!M34+'Executive Branch'!M34)</f>
        <v>0</v>
      </c>
      <c r="N34" s="155">
        <f>SUM(Medicaid!N34+'Executive Branch'!N34)</f>
        <v>0</v>
      </c>
      <c r="O34" s="155">
        <f>SUM(Medicaid!O34+'Executive Branch'!O34)</f>
        <v>0</v>
      </c>
      <c r="P34" s="156">
        <f>SUM(Medicaid!P34+'Executive Branch'!P34)</f>
        <v>3</v>
      </c>
      <c r="Q34" s="156">
        <f>SUM(Medicaid!Q34+'Executive Branch'!Q34)</f>
        <v>25.8</v>
      </c>
      <c r="R34" s="155">
        <f>SUM(Medicaid!R34+'Executive Branch'!R34)</f>
        <v>0</v>
      </c>
      <c r="S34" s="155">
        <f>SUM(Medicaid!S34+'Executive Branch'!S34)</f>
        <v>0</v>
      </c>
      <c r="T34" s="156">
        <f>SUM(Medicaid!T34+'Executive Branch'!T34)</f>
        <v>0</v>
      </c>
      <c r="U34" s="156">
        <f>SUM(Medicaid!U34+'Executive Branch'!U34)</f>
        <v>0</v>
      </c>
      <c r="V34" s="155">
        <f>SUM(Medicaid!V34+'Executive Branch'!V34)</f>
        <v>0</v>
      </c>
      <c r="W34" s="155">
        <f>SUM(Medicaid!W34+'Executive Branch'!W34)</f>
        <v>0</v>
      </c>
      <c r="X34" s="156">
        <f>SUM(Medicaid!X34+'Executive Branch'!X34)</f>
        <v>0</v>
      </c>
      <c r="Y34" s="156">
        <f>SUM(Medicaid!Y34+'Executive Branch'!Y34)</f>
        <v>0</v>
      </c>
      <c r="Z34" s="157">
        <f t="shared" si="8"/>
        <v>3</v>
      </c>
      <c r="AA34" s="552">
        <f t="shared" si="8"/>
        <v>25.8</v>
      </c>
    </row>
    <row r="35" spans="1:27" s="163" customFormat="1" ht="12.75" customHeight="1" x14ac:dyDescent="0.25">
      <c r="A35" s="98" t="s">
        <v>59</v>
      </c>
      <c r="B35" s="158">
        <f t="shared" ref="B35:AA35" si="9">SUM(B32:B34)</f>
        <v>69</v>
      </c>
      <c r="C35" s="159">
        <f t="shared" si="9"/>
        <v>15760.09</v>
      </c>
      <c r="D35" s="160">
        <f t="shared" si="9"/>
        <v>38</v>
      </c>
      <c r="E35" s="161">
        <f t="shared" si="9"/>
        <v>9745.5600000000013</v>
      </c>
      <c r="F35" s="158">
        <f t="shared" si="9"/>
        <v>53</v>
      </c>
      <c r="G35" s="159">
        <f t="shared" si="9"/>
        <v>9532.5500000000011</v>
      </c>
      <c r="H35" s="160">
        <f t="shared" si="9"/>
        <v>30</v>
      </c>
      <c r="I35" s="161">
        <f t="shared" si="9"/>
        <v>6138.15</v>
      </c>
      <c r="J35" s="158">
        <f t="shared" si="9"/>
        <v>14</v>
      </c>
      <c r="K35" s="159">
        <f t="shared" si="9"/>
        <v>3891.46</v>
      </c>
      <c r="L35" s="160">
        <f t="shared" si="9"/>
        <v>42</v>
      </c>
      <c r="M35" s="161">
        <f t="shared" si="9"/>
        <v>9908.65</v>
      </c>
      <c r="N35" s="158">
        <f t="shared" si="9"/>
        <v>39</v>
      </c>
      <c r="O35" s="159">
        <f t="shared" si="9"/>
        <v>9688.5400000000009</v>
      </c>
      <c r="P35" s="160">
        <f t="shared" si="9"/>
        <v>33</v>
      </c>
      <c r="Q35" s="161">
        <f t="shared" si="9"/>
        <v>5426.3199999999988</v>
      </c>
      <c r="R35" s="158">
        <f t="shared" si="9"/>
        <v>15</v>
      </c>
      <c r="S35" s="159">
        <f t="shared" si="9"/>
        <v>2245.4899999999998</v>
      </c>
      <c r="T35" s="160">
        <f t="shared" si="9"/>
        <v>25</v>
      </c>
      <c r="U35" s="161">
        <f t="shared" si="9"/>
        <v>4728.9500000000007</v>
      </c>
      <c r="V35" s="158">
        <f t="shared" si="9"/>
        <v>18</v>
      </c>
      <c r="W35" s="159">
        <f t="shared" si="9"/>
        <v>5105.22</v>
      </c>
      <c r="X35" s="160">
        <f t="shared" si="9"/>
        <v>29</v>
      </c>
      <c r="Y35" s="161">
        <f t="shared" si="9"/>
        <v>9751.5499999999993</v>
      </c>
      <c r="Z35" s="162">
        <f t="shared" si="9"/>
        <v>405</v>
      </c>
      <c r="AA35" s="553">
        <f t="shared" si="9"/>
        <v>91922.530000000013</v>
      </c>
    </row>
    <row r="36" spans="1:27" s="163" customFormat="1" ht="12.75" customHeight="1" x14ac:dyDescent="0.25">
      <c r="A36" s="98"/>
      <c r="B36" s="158"/>
      <c r="C36" s="159"/>
      <c r="D36" s="160"/>
      <c r="E36" s="161"/>
      <c r="F36" s="158"/>
      <c r="G36" s="159"/>
      <c r="H36" s="160"/>
      <c r="I36" s="161"/>
      <c r="J36" s="158"/>
      <c r="K36" s="159"/>
      <c r="L36" s="160"/>
      <c r="M36" s="161"/>
      <c r="N36" s="158"/>
      <c r="O36" s="159"/>
      <c r="P36" s="160"/>
      <c r="Q36" s="161"/>
      <c r="R36" s="158"/>
      <c r="S36" s="159"/>
      <c r="T36" s="160"/>
      <c r="U36" s="161"/>
      <c r="V36" s="158"/>
      <c r="W36" s="159"/>
      <c r="X36" s="160"/>
      <c r="Y36" s="161"/>
      <c r="Z36" s="162"/>
      <c r="AA36" s="553"/>
    </row>
    <row r="37" spans="1:27" s="164" customFormat="1" ht="12.75" customHeight="1" x14ac:dyDescent="0.25">
      <c r="A37" s="591" t="s">
        <v>63</v>
      </c>
      <c r="B37" s="124"/>
      <c r="C37" s="124">
        <v>14843.17</v>
      </c>
      <c r="E37" s="164">
        <v>14843.17</v>
      </c>
      <c r="F37" s="124"/>
      <c r="G37" s="124">
        <v>14843.17</v>
      </c>
      <c r="I37" s="606">
        <v>14843.17</v>
      </c>
      <c r="J37" s="124"/>
      <c r="K37" s="124">
        <v>14843.17</v>
      </c>
      <c r="M37" s="606">
        <v>14843.17</v>
      </c>
      <c r="N37" s="124"/>
      <c r="O37" s="124">
        <v>14843.17</v>
      </c>
      <c r="Q37" s="606">
        <v>14843.17</v>
      </c>
      <c r="R37" s="124"/>
      <c r="S37" s="124">
        <v>14843.17</v>
      </c>
      <c r="U37" s="606">
        <v>14843.17</v>
      </c>
      <c r="V37" s="124"/>
      <c r="W37" s="124">
        <v>14843.17</v>
      </c>
      <c r="Z37" s="125"/>
      <c r="AA37" s="554">
        <f>SUM(B37:Z37)</f>
        <v>163274.87000000002</v>
      </c>
    </row>
    <row r="38" spans="1:27" ht="12.75" customHeight="1" x14ac:dyDescent="0.25">
      <c r="A38" s="98"/>
      <c r="B38" s="105"/>
      <c r="C38" s="165"/>
      <c r="D38" s="164"/>
      <c r="E38" s="166"/>
      <c r="F38" s="167"/>
      <c r="G38" s="165"/>
      <c r="H38" s="168"/>
      <c r="I38" s="166"/>
      <c r="J38" s="167"/>
      <c r="K38" s="165"/>
      <c r="L38" s="168"/>
      <c r="M38" s="166"/>
      <c r="N38" s="167"/>
      <c r="O38" s="165"/>
      <c r="P38" s="168"/>
      <c r="Q38" s="166"/>
      <c r="R38" s="167"/>
      <c r="S38" s="165"/>
      <c r="T38" s="168"/>
      <c r="U38" s="166"/>
      <c r="V38" s="167"/>
      <c r="W38" s="165"/>
      <c r="X38" s="168"/>
      <c r="Y38" s="166"/>
      <c r="Z38" s="169"/>
      <c r="AA38" s="170"/>
    </row>
    <row r="39" spans="1:27" s="174" customFormat="1" ht="26.4" x14ac:dyDescent="0.25">
      <c r="A39" s="171" t="s">
        <v>64</v>
      </c>
      <c r="B39" s="172"/>
      <c r="C39" s="173">
        <f>C29-C3-C35-(C37-C4)</f>
        <v>134205.10999999999</v>
      </c>
      <c r="D39" s="172"/>
      <c r="E39" s="173">
        <f>E29-E3-E35-(E37-E4)</f>
        <v>238963.88999999998</v>
      </c>
      <c r="F39" s="172"/>
      <c r="G39" s="173">
        <f>G29-G3-G35-(G37-G4)</f>
        <v>191128.9</v>
      </c>
      <c r="H39" s="172"/>
      <c r="I39" s="173">
        <f>I29-I3-I35-(I37-I4)</f>
        <v>168061.93999999997</v>
      </c>
      <c r="J39" s="172"/>
      <c r="K39" s="173">
        <f>K29-K3-K35-(K37-K4)</f>
        <v>102774.45000000001</v>
      </c>
      <c r="L39" s="172"/>
      <c r="M39" s="173">
        <f>M29-M3-M35-(M37-M4)</f>
        <v>104336.91999999998</v>
      </c>
      <c r="N39" s="172"/>
      <c r="O39" s="173">
        <f>O29-O3-O35-(O37-O4)</f>
        <v>163096.26999999996</v>
      </c>
      <c r="P39" s="172"/>
      <c r="Q39" s="173">
        <f>Q29-Q3-Q35-(Q37-Q4)</f>
        <v>106704.10999999999</v>
      </c>
      <c r="R39" s="172"/>
      <c r="S39" s="173">
        <f>S29-S3-S35-(S37-S4)</f>
        <v>135231.91</v>
      </c>
      <c r="T39" s="172"/>
      <c r="U39" s="173">
        <f>U29-U3-U35-(U37-U4)</f>
        <v>146182.19</v>
      </c>
      <c r="V39" s="172"/>
      <c r="W39" s="173">
        <f>W29-W3-W35-(W37-W4)</f>
        <v>140449.91999999998</v>
      </c>
      <c r="X39" s="172"/>
      <c r="Y39" s="173">
        <f>Y29-Y3-Y35-(Y37-Y4)</f>
        <v>171296.86000000002</v>
      </c>
      <c r="Z39" s="172"/>
      <c r="AA39" s="173">
        <f>AA29-AA3-AA35-(AA37-AA4)</f>
        <v>1802432.4699999995</v>
      </c>
    </row>
    <row r="41" spans="1:27" x14ac:dyDescent="0.25">
      <c r="C41" s="175"/>
      <c r="E41" s="160"/>
    </row>
    <row r="42" spans="1:27" x14ac:dyDescent="0.25">
      <c r="C42" s="176"/>
      <c r="D42" s="175"/>
      <c r="E42" s="526"/>
    </row>
    <row r="43" spans="1:27" x14ac:dyDescent="0.25">
      <c r="B43" s="3"/>
      <c r="AA43" s="601"/>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ageMargins left="0.7" right="0.7" top="0.75" bottom="0.75" header="0.3" footer="0.3"/>
  <pageSetup scale="91" orientation="landscape" r:id="rId1"/>
  <ignoredErrors>
    <ignoredError sqref="AA7"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AA40"/>
  <sheetViews>
    <sheetView zoomScale="98" zoomScaleNormal="98" workbookViewId="0">
      <pane xSplit="1" topLeftCell="T1" activePane="topRight" state="frozen"/>
      <selection pane="topRight"/>
    </sheetView>
  </sheetViews>
  <sheetFormatPr defaultRowHeight="13.2" x14ac:dyDescent="0.25"/>
  <cols>
    <col min="1" max="1" width="52.109375" customWidth="1"/>
    <col min="2" max="2" width="9.6640625" style="23" customWidth="1"/>
    <col min="3" max="3" width="14.5546875" style="1" customWidth="1"/>
    <col min="4" max="4" width="9.6640625" style="23" customWidth="1"/>
    <col min="5" max="5" width="14.5546875" style="1" customWidth="1"/>
    <col min="6" max="6" width="9.6640625" style="23" customWidth="1"/>
    <col min="7" max="7" width="14.5546875" style="1" customWidth="1"/>
    <col min="8" max="8" width="9.6640625" style="23" customWidth="1"/>
    <col min="9" max="9" width="14.5546875" style="1" customWidth="1"/>
    <col min="10" max="10" width="9.6640625" style="23" customWidth="1"/>
    <col min="11" max="11" width="14.5546875" style="1" customWidth="1"/>
    <col min="12" max="12" width="9.6640625" style="23" customWidth="1"/>
    <col min="13" max="13" width="14.5546875" style="1" customWidth="1"/>
    <col min="14" max="14" width="9.6640625" style="23" customWidth="1"/>
    <col min="15" max="15" width="14.5546875" style="1" customWidth="1"/>
    <col min="16" max="16" width="9.6640625" style="23" customWidth="1"/>
    <col min="17" max="17" width="14.5546875" style="1" customWidth="1"/>
    <col min="18" max="18" width="9.6640625" style="23" customWidth="1"/>
    <col min="19" max="19" width="14.5546875" style="1" customWidth="1"/>
    <col min="20" max="20" width="9.6640625" style="23" customWidth="1"/>
    <col min="21" max="21" width="14.5546875" style="1" customWidth="1"/>
    <col min="22" max="22" width="9.6640625" style="23" customWidth="1"/>
    <col min="23" max="23" width="14.5546875" style="1" customWidth="1"/>
    <col min="24" max="24" width="9.6640625" style="23" customWidth="1"/>
    <col min="25" max="25" width="14.5546875" style="1" customWidth="1"/>
    <col min="26" max="26" width="9.6640625" style="23" customWidth="1"/>
    <col min="27" max="27" width="14.5546875" style="1" customWidth="1"/>
    <col min="28" max="186" width="8.88671875" customWidth="1"/>
  </cols>
  <sheetData>
    <row r="1" spans="1:27" ht="16.5" customHeight="1" x14ac:dyDescent="0.25">
      <c r="A1" s="4" t="s">
        <v>78</v>
      </c>
      <c r="B1" s="641" t="s">
        <v>0</v>
      </c>
      <c r="C1" s="641"/>
      <c r="D1" s="642" t="s">
        <v>1</v>
      </c>
      <c r="E1" s="642"/>
      <c r="F1" s="641" t="s">
        <v>2</v>
      </c>
      <c r="G1" s="641"/>
      <c r="H1" s="642" t="s">
        <v>3</v>
      </c>
      <c r="I1" s="642"/>
      <c r="J1" s="641" t="s">
        <v>4</v>
      </c>
      <c r="K1" s="641"/>
      <c r="L1" s="642" t="s">
        <v>5</v>
      </c>
      <c r="M1" s="642"/>
      <c r="N1" s="641" t="s">
        <v>6</v>
      </c>
      <c r="O1" s="641"/>
      <c r="P1" s="642" t="s">
        <v>7</v>
      </c>
      <c r="Q1" s="642"/>
      <c r="R1" s="641" t="s">
        <v>8</v>
      </c>
      <c r="S1" s="641"/>
      <c r="T1" s="642" t="s">
        <v>9</v>
      </c>
      <c r="U1" s="642"/>
      <c r="V1" s="641" t="s">
        <v>10</v>
      </c>
      <c r="W1" s="641"/>
      <c r="X1" s="642" t="s">
        <v>11</v>
      </c>
      <c r="Y1" s="642"/>
      <c r="Z1" s="643" t="s">
        <v>12</v>
      </c>
      <c r="AA1" s="643"/>
    </row>
    <row r="2" spans="1:27" ht="12.75" customHeight="1" x14ac:dyDescent="0.25">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7" ht="12.75" customHeight="1" x14ac:dyDescent="0.25">
      <c r="A3" s="19" t="s">
        <v>77</v>
      </c>
      <c r="B3" s="16">
        <v>341</v>
      </c>
      <c r="C3" s="13">
        <v>2728</v>
      </c>
      <c r="D3" s="23">
        <v>343</v>
      </c>
      <c r="E3" s="1">
        <v>2810.5</v>
      </c>
      <c r="F3" s="16">
        <v>364</v>
      </c>
      <c r="G3" s="13">
        <v>2957.5</v>
      </c>
      <c r="H3" s="23">
        <v>279</v>
      </c>
      <c r="I3" s="1">
        <v>2025</v>
      </c>
      <c r="J3" s="16">
        <v>199</v>
      </c>
      <c r="K3" s="13">
        <v>1464</v>
      </c>
      <c r="L3" s="23">
        <v>275</v>
      </c>
      <c r="M3" s="1">
        <v>1747.5</v>
      </c>
      <c r="N3" s="16">
        <v>223</v>
      </c>
      <c r="O3" s="13">
        <v>1388</v>
      </c>
      <c r="P3" s="23">
        <v>260</v>
      </c>
      <c r="Q3" s="1">
        <v>1520.5</v>
      </c>
      <c r="R3" s="16">
        <v>408</v>
      </c>
      <c r="S3" s="13">
        <v>2267.5</v>
      </c>
      <c r="T3" s="23">
        <v>465</v>
      </c>
      <c r="U3" s="1">
        <v>2822.5</v>
      </c>
      <c r="V3" s="16">
        <v>434</v>
      </c>
      <c r="W3" s="13">
        <v>2881.5</v>
      </c>
      <c r="X3" s="23">
        <v>446</v>
      </c>
      <c r="Y3" s="1">
        <v>3211</v>
      </c>
      <c r="Z3" s="43">
        <f>B3+D3+F3+H3+J3+L3+N3+P3+R3+T3+V3+X3</f>
        <v>4037</v>
      </c>
      <c r="AA3" s="6">
        <f>C3+E3+G3+I3+K3+M3+O3+Q3+S3+U3+W3+Y3</f>
        <v>27823.5</v>
      </c>
    </row>
    <row r="4" spans="1:27" ht="12.75" customHeight="1" x14ac:dyDescent="0.25">
      <c r="A4" s="3" t="s">
        <v>38</v>
      </c>
      <c r="B4" s="16"/>
      <c r="C4" s="25">
        <v>662</v>
      </c>
      <c r="E4" s="27">
        <v>666</v>
      </c>
      <c r="F4" s="16"/>
      <c r="G4" s="25">
        <v>700</v>
      </c>
      <c r="I4" s="27">
        <v>522</v>
      </c>
      <c r="J4" s="16"/>
      <c r="K4" s="25">
        <v>382</v>
      </c>
      <c r="M4" s="27">
        <v>540</v>
      </c>
      <c r="N4" s="16"/>
      <c r="O4" s="25">
        <v>426</v>
      </c>
      <c r="Q4" s="27">
        <v>514</v>
      </c>
      <c r="R4" s="16"/>
      <c r="S4" s="25">
        <v>800</v>
      </c>
      <c r="U4" s="27">
        <v>866</v>
      </c>
      <c r="V4" s="16"/>
      <c r="W4" s="25">
        <v>828</v>
      </c>
      <c r="Y4" s="27">
        <v>860</v>
      </c>
      <c r="Z4" s="43"/>
      <c r="AA4" s="7">
        <f>C4+E4+G4+I4+K4+M4+O4+Q4+S4+U4+W4+Y4</f>
        <v>7766</v>
      </c>
    </row>
    <row r="5" spans="1:27" ht="12.75" customHeight="1" x14ac:dyDescent="0.25">
      <c r="A5" s="4" t="s">
        <v>15</v>
      </c>
      <c r="B5" s="16"/>
      <c r="C5" s="26">
        <f>SUM(C3:C4)</f>
        <v>3390</v>
      </c>
      <c r="E5" s="10">
        <f>SUM(E3:E4)</f>
        <v>3476.5</v>
      </c>
      <c r="F5" s="16"/>
      <c r="G5" s="26">
        <f>SUM(G3:G4)</f>
        <v>3657.5</v>
      </c>
      <c r="I5" s="10">
        <f>SUM(I3:I4)</f>
        <v>2547</v>
      </c>
      <c r="J5" s="16"/>
      <c r="K5" s="26">
        <f>SUM(K3:K4)</f>
        <v>1846</v>
      </c>
      <c r="M5" s="10">
        <f>SUM(M3:M4)</f>
        <v>2287.5</v>
      </c>
      <c r="N5" s="16"/>
      <c r="O5" s="26">
        <f>SUM(O3:O4)</f>
        <v>1814</v>
      </c>
      <c r="Q5" s="10">
        <f>SUM(Q3:Q4)</f>
        <v>2034.5</v>
      </c>
      <c r="R5" s="16"/>
      <c r="S5" s="26">
        <f>SUM(S3:S4)</f>
        <v>3067.5</v>
      </c>
      <c r="U5" s="10">
        <f>SUM(U3:U4)</f>
        <v>3688.5</v>
      </c>
      <c r="V5" s="16"/>
      <c r="W5" s="26">
        <f>SUM(W3:W4)</f>
        <v>3709.5</v>
      </c>
      <c r="Y5" s="10">
        <f>SUM(Y3:Y4)</f>
        <v>4071</v>
      </c>
      <c r="Z5" s="43"/>
      <c r="AA5" s="9">
        <f>SUM(AA3:AA4)</f>
        <v>35589.5</v>
      </c>
    </row>
    <row r="6" spans="1:27" ht="12.75" customHeight="1" x14ac:dyDescent="0.25">
      <c r="A6" s="3"/>
      <c r="B6" s="16"/>
      <c r="C6" s="26"/>
      <c r="E6" s="10"/>
      <c r="F6" s="16"/>
      <c r="G6" s="26"/>
      <c r="I6" s="10"/>
      <c r="J6" s="16"/>
      <c r="K6" s="26"/>
      <c r="M6" s="10"/>
      <c r="N6" s="16"/>
      <c r="O6" s="26"/>
      <c r="Q6" s="10"/>
      <c r="R6" s="16"/>
      <c r="S6" s="26"/>
      <c r="U6" s="10"/>
      <c r="V6" s="16"/>
      <c r="W6" s="26"/>
      <c r="Y6" s="10"/>
      <c r="Z6" s="43"/>
      <c r="AA6" s="9"/>
    </row>
    <row r="7" spans="1:27" s="3" customFormat="1" ht="12.75" customHeight="1" x14ac:dyDescent="0.25">
      <c r="A7" s="3" t="s">
        <v>67</v>
      </c>
      <c r="B7" s="16"/>
      <c r="C7" s="92">
        <v>94711.23</v>
      </c>
      <c r="D7" s="23"/>
      <c r="E7" s="93">
        <v>70645.41</v>
      </c>
      <c r="F7" s="16"/>
      <c r="G7" s="92">
        <v>69272.86</v>
      </c>
      <c r="H7" s="23"/>
      <c r="I7" s="93">
        <v>64169.87</v>
      </c>
      <c r="J7" s="16"/>
      <c r="K7" s="92">
        <v>42572.51</v>
      </c>
      <c r="L7" s="23"/>
      <c r="M7" s="93">
        <v>65847.16</v>
      </c>
      <c r="N7" s="16"/>
      <c r="O7" s="92">
        <v>51149.91</v>
      </c>
      <c r="P7" s="23"/>
      <c r="Q7" s="93">
        <v>68097.78</v>
      </c>
      <c r="R7" s="16"/>
      <c r="S7" s="92">
        <v>135939.48000000001</v>
      </c>
      <c r="T7" s="23"/>
      <c r="U7" s="93">
        <v>138604.60999999999</v>
      </c>
      <c r="V7" s="16"/>
      <c r="W7" s="92">
        <v>135335.5</v>
      </c>
      <c r="X7" s="23"/>
      <c r="Y7" s="93">
        <v>131836.63</v>
      </c>
      <c r="Z7" s="72"/>
      <c r="AA7" s="95">
        <f>C7+E7+G7+I7+K7+M7+O7+Q7+S7+U7+W7+Y7</f>
        <v>1068182.9500000002</v>
      </c>
    </row>
    <row r="8" spans="1:27" ht="12.75" customHeight="1" x14ac:dyDescent="0.25">
      <c r="A8" s="4"/>
      <c r="B8" s="16"/>
      <c r="C8" s="26"/>
      <c r="E8" s="10"/>
      <c r="F8" s="16"/>
      <c r="G8" s="26"/>
      <c r="I8" s="10"/>
      <c r="J8" s="16"/>
      <c r="K8" s="26"/>
      <c r="M8" s="10"/>
      <c r="N8" s="16"/>
      <c r="O8" s="26"/>
      <c r="Q8" s="10"/>
      <c r="R8" s="16"/>
      <c r="S8" s="26"/>
      <c r="U8" s="10"/>
      <c r="V8" s="16"/>
      <c r="W8" s="26"/>
      <c r="Y8" s="10"/>
      <c r="Z8" s="72"/>
      <c r="AA8" s="9"/>
    </row>
    <row r="9" spans="1:27" ht="12.75" customHeight="1" x14ac:dyDescent="0.25">
      <c r="A9" s="4" t="s">
        <v>24</v>
      </c>
      <c r="B9" s="16"/>
      <c r="C9" s="13"/>
      <c r="F9" s="16"/>
      <c r="G9" s="13"/>
      <c r="J9" s="16"/>
      <c r="K9" s="13"/>
      <c r="N9" s="16"/>
      <c r="O9" s="13"/>
      <c r="R9" s="16"/>
      <c r="S9" s="13"/>
      <c r="V9" s="16"/>
      <c r="W9" s="13"/>
      <c r="Z9" s="43"/>
      <c r="AA9" s="6"/>
    </row>
    <row r="10" spans="1:27" ht="12.75" customHeight="1" x14ac:dyDescent="0.25">
      <c r="A10" s="3" t="s">
        <v>26</v>
      </c>
      <c r="B10" s="16">
        <v>162</v>
      </c>
      <c r="C10" s="13">
        <v>16264.55</v>
      </c>
      <c r="D10" s="530">
        <v>127</v>
      </c>
      <c r="E10" s="532">
        <v>15073.16</v>
      </c>
      <c r="F10" s="16">
        <v>112</v>
      </c>
      <c r="G10" s="13">
        <v>13839.17</v>
      </c>
      <c r="H10" s="23">
        <v>149</v>
      </c>
      <c r="I10" s="1">
        <v>13047.8</v>
      </c>
      <c r="J10" s="16">
        <v>110</v>
      </c>
      <c r="K10" s="13">
        <v>12495.25</v>
      </c>
      <c r="L10" s="23">
        <v>143</v>
      </c>
      <c r="M10" s="1">
        <v>14892.7</v>
      </c>
      <c r="N10" s="16">
        <v>128</v>
      </c>
      <c r="O10" s="13">
        <v>12613.48</v>
      </c>
      <c r="P10" s="530">
        <v>157</v>
      </c>
      <c r="Q10" s="532">
        <v>13416.19</v>
      </c>
      <c r="R10" s="16">
        <v>262</v>
      </c>
      <c r="S10" s="13">
        <v>19069.53</v>
      </c>
      <c r="T10" s="23">
        <v>279</v>
      </c>
      <c r="U10" s="1">
        <v>21310.15</v>
      </c>
      <c r="V10" s="16">
        <v>264</v>
      </c>
      <c r="W10" s="13">
        <v>18631.82</v>
      </c>
      <c r="X10" s="23">
        <v>232</v>
      </c>
      <c r="Y10" s="1">
        <v>17453.05</v>
      </c>
      <c r="Z10" s="43">
        <f t="shared" ref="Z10:AA13" si="0">B10+D10+F10+H10+J10+L10+N10+P10+R10+T10+V10+X10</f>
        <v>2125</v>
      </c>
      <c r="AA10" s="6">
        <f t="shared" si="0"/>
        <v>188106.84999999998</v>
      </c>
    </row>
    <row r="11" spans="1:27" ht="12.75" customHeight="1" x14ac:dyDescent="0.25">
      <c r="A11" s="3" t="s">
        <v>98</v>
      </c>
      <c r="B11" s="16"/>
      <c r="C11" s="13"/>
      <c r="D11" s="530"/>
      <c r="E11" s="532"/>
      <c r="F11" s="16"/>
      <c r="G11" s="13"/>
      <c r="J11" s="16"/>
      <c r="K11" s="13"/>
      <c r="N11" s="16"/>
      <c r="O11" s="13"/>
      <c r="P11" s="530">
        <v>6</v>
      </c>
      <c r="Q11" s="532">
        <v>28.65</v>
      </c>
      <c r="R11" s="16">
        <v>28</v>
      </c>
      <c r="S11" s="13">
        <v>997.04</v>
      </c>
      <c r="T11" s="23">
        <v>11</v>
      </c>
      <c r="U11" s="1">
        <v>83.07</v>
      </c>
      <c r="V11" s="16">
        <v>8</v>
      </c>
      <c r="W11" s="13">
        <v>369.76</v>
      </c>
      <c r="X11" s="23">
        <v>16</v>
      </c>
      <c r="Y11" s="1">
        <v>842.8</v>
      </c>
      <c r="Z11" s="43">
        <f>B11+D11+F11+H11+J11+L11+N11+P11+R11+T11+V11+X11</f>
        <v>69</v>
      </c>
      <c r="AA11" s="6">
        <f>C11+E11+G11+I11+K11+M11+O11+Q11+S11+U11+W11+Y11</f>
        <v>2321.3199999999997</v>
      </c>
    </row>
    <row r="12" spans="1:27" ht="12.75" customHeight="1" x14ac:dyDescent="0.25">
      <c r="A12" s="360" t="s">
        <v>76</v>
      </c>
      <c r="B12" s="16"/>
      <c r="C12" s="13"/>
      <c r="D12" s="530"/>
      <c r="E12" s="532"/>
      <c r="F12" s="16"/>
      <c r="G12" s="13"/>
      <c r="J12" s="16"/>
      <c r="K12" s="13"/>
      <c r="N12" s="16">
        <v>-1</v>
      </c>
      <c r="O12" s="13">
        <v>-52.2</v>
      </c>
      <c r="P12" s="530"/>
      <c r="Q12" s="532"/>
      <c r="R12" s="16"/>
      <c r="S12" s="13"/>
      <c r="T12" s="23">
        <v>-1</v>
      </c>
      <c r="U12" s="1">
        <v>-1026.75</v>
      </c>
      <c r="V12" s="16">
        <v>1</v>
      </c>
      <c r="W12" s="13">
        <v>-11.84</v>
      </c>
      <c r="X12" s="23">
        <v>4</v>
      </c>
      <c r="Y12" s="1">
        <v>122.66</v>
      </c>
      <c r="Z12" s="43">
        <f>B12+D12+F12+H12+J12+L12+N12+P12+R12+T12+V12+X12</f>
        <v>3</v>
      </c>
      <c r="AA12" s="6">
        <f>C12+E12+G12+I12+K12+M12+O12+Q12+S12+U12+W12+Y12</f>
        <v>-968.13</v>
      </c>
    </row>
    <row r="13" spans="1:27" ht="12.75" customHeight="1" x14ac:dyDescent="0.25">
      <c r="A13" s="3" t="s">
        <v>72</v>
      </c>
      <c r="B13" s="25"/>
      <c r="C13" s="14"/>
      <c r="D13" s="27"/>
      <c r="E13" s="2"/>
      <c r="F13" s="25">
        <v>1</v>
      </c>
      <c r="G13" s="14">
        <v>0</v>
      </c>
      <c r="H13" s="27"/>
      <c r="I13" s="2"/>
      <c r="J13" s="25"/>
      <c r="K13" s="14"/>
      <c r="L13" s="27"/>
      <c r="M13" s="2"/>
      <c r="N13" s="25"/>
      <c r="O13" s="14"/>
      <c r="P13" s="27"/>
      <c r="Q13" s="2"/>
      <c r="R13" s="25"/>
      <c r="S13" s="14"/>
      <c r="T13" s="27"/>
      <c r="U13" s="2"/>
      <c r="V13" s="25"/>
      <c r="W13" s="14"/>
      <c r="X13" s="27"/>
      <c r="Y13" s="2"/>
      <c r="Z13" s="43">
        <f t="shared" si="0"/>
        <v>1</v>
      </c>
      <c r="AA13" s="6">
        <f t="shared" si="0"/>
        <v>0</v>
      </c>
    </row>
    <row r="14" spans="1:27" ht="12.75" customHeight="1" x14ac:dyDescent="0.25">
      <c r="A14" s="20" t="s">
        <v>20</v>
      </c>
      <c r="B14" s="16">
        <f t="shared" ref="B14:AA14" si="1">SUM(B10:B13)</f>
        <v>162</v>
      </c>
      <c r="C14" s="26">
        <f t="shared" si="1"/>
        <v>16264.55</v>
      </c>
      <c r="D14" s="23">
        <f t="shared" si="1"/>
        <v>127</v>
      </c>
      <c r="E14" s="529">
        <f t="shared" si="1"/>
        <v>15073.16</v>
      </c>
      <c r="F14" s="16">
        <f t="shared" si="1"/>
        <v>113</v>
      </c>
      <c r="G14" s="26">
        <f t="shared" si="1"/>
        <v>13839.17</v>
      </c>
      <c r="H14" s="23">
        <f t="shared" si="1"/>
        <v>149</v>
      </c>
      <c r="I14" s="10">
        <f t="shared" si="1"/>
        <v>13047.8</v>
      </c>
      <c r="J14" s="16">
        <f t="shared" si="1"/>
        <v>110</v>
      </c>
      <c r="K14" s="26">
        <f t="shared" si="1"/>
        <v>12495.25</v>
      </c>
      <c r="L14" s="23">
        <f t="shared" si="1"/>
        <v>143</v>
      </c>
      <c r="M14" s="10">
        <f t="shared" si="1"/>
        <v>14892.7</v>
      </c>
      <c r="N14" s="16">
        <f t="shared" si="1"/>
        <v>127</v>
      </c>
      <c r="O14" s="26">
        <f t="shared" si="1"/>
        <v>12561.279999999999</v>
      </c>
      <c r="P14" s="23">
        <f t="shared" si="1"/>
        <v>163</v>
      </c>
      <c r="Q14" s="10">
        <f t="shared" si="1"/>
        <v>13444.84</v>
      </c>
      <c r="R14" s="16">
        <f t="shared" si="1"/>
        <v>290</v>
      </c>
      <c r="S14" s="26">
        <f t="shared" si="1"/>
        <v>20066.57</v>
      </c>
      <c r="T14" s="23">
        <f t="shared" si="1"/>
        <v>289</v>
      </c>
      <c r="U14" s="10">
        <f t="shared" si="1"/>
        <v>20366.47</v>
      </c>
      <c r="V14" s="16">
        <f t="shared" si="1"/>
        <v>273</v>
      </c>
      <c r="W14" s="26">
        <f t="shared" si="1"/>
        <v>18989.739999999998</v>
      </c>
      <c r="X14" s="23">
        <f t="shared" si="1"/>
        <v>252</v>
      </c>
      <c r="Y14" s="10">
        <f t="shared" si="1"/>
        <v>18418.509999999998</v>
      </c>
      <c r="Z14" s="73">
        <f t="shared" si="1"/>
        <v>2198</v>
      </c>
      <c r="AA14" s="22">
        <f t="shared" si="1"/>
        <v>189460.03999999998</v>
      </c>
    </row>
    <row r="15" spans="1:27" ht="12.75" customHeight="1" x14ac:dyDescent="0.25">
      <c r="B15" s="16"/>
      <c r="C15" s="13"/>
      <c r="F15" s="16"/>
      <c r="G15" s="13"/>
      <c r="J15" s="16"/>
      <c r="K15" s="13"/>
      <c r="N15" s="16"/>
      <c r="O15" s="13"/>
      <c r="R15" s="16"/>
      <c r="S15" s="13"/>
      <c r="V15" s="16"/>
      <c r="W15" s="13"/>
      <c r="Z15" s="43"/>
      <c r="AA15" s="6"/>
    </row>
    <row r="16" spans="1:27" ht="12.75" customHeight="1" x14ac:dyDescent="0.25">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5">
      <c r="A18" s="3" t="s">
        <v>22</v>
      </c>
      <c r="B18" s="16"/>
      <c r="C18" s="13"/>
      <c r="F18" s="16"/>
      <c r="G18" s="13"/>
      <c r="H18" s="23">
        <v>2</v>
      </c>
      <c r="I18" s="1">
        <v>551.53</v>
      </c>
      <c r="J18" s="16">
        <v>1</v>
      </c>
      <c r="K18" s="13">
        <v>643.29999999999995</v>
      </c>
      <c r="L18" s="23">
        <v>0</v>
      </c>
      <c r="M18" s="532">
        <v>2491.36</v>
      </c>
      <c r="N18" s="16"/>
      <c r="O18" s="13"/>
      <c r="R18" s="16">
        <v>1</v>
      </c>
      <c r="S18" s="13">
        <v>552.6</v>
      </c>
      <c r="T18" s="23">
        <v>-1</v>
      </c>
      <c r="U18" s="1">
        <v>444.2</v>
      </c>
      <c r="V18" s="16"/>
      <c r="W18" s="13"/>
      <c r="Z18" s="43">
        <f t="shared" si="2"/>
        <v>3</v>
      </c>
      <c r="AA18" s="6">
        <f t="shared" si="2"/>
        <v>4682.99</v>
      </c>
    </row>
    <row r="19" spans="1:27" ht="12.75" customHeight="1" x14ac:dyDescent="0.25">
      <c r="A19" s="3" t="s">
        <v>53</v>
      </c>
      <c r="B19" s="16">
        <v>16</v>
      </c>
      <c r="C19" s="16">
        <v>11386.57</v>
      </c>
      <c r="D19" s="23">
        <v>1</v>
      </c>
      <c r="E19" s="530">
        <v>4694.4399999999996</v>
      </c>
      <c r="F19" s="16">
        <v>26</v>
      </c>
      <c r="G19" s="16">
        <v>19549.55</v>
      </c>
      <c r="H19" s="23">
        <v>6</v>
      </c>
      <c r="I19" s="530">
        <v>4533.83</v>
      </c>
      <c r="J19" s="16">
        <v>1</v>
      </c>
      <c r="K19" s="13">
        <v>2387.23</v>
      </c>
      <c r="L19" s="23">
        <v>3</v>
      </c>
      <c r="M19" s="1">
        <v>6915.2</v>
      </c>
      <c r="N19" s="16">
        <v>7</v>
      </c>
      <c r="O19" s="13">
        <v>4101.8100000000004</v>
      </c>
      <c r="P19" s="23">
        <v>6</v>
      </c>
      <c r="Q19" s="532">
        <v>3545.68</v>
      </c>
      <c r="R19" s="16">
        <v>5</v>
      </c>
      <c r="S19" s="13">
        <v>1521.42</v>
      </c>
      <c r="T19" s="23">
        <v>2</v>
      </c>
      <c r="U19" s="1">
        <v>1312.89</v>
      </c>
      <c r="V19" s="16">
        <v>3</v>
      </c>
      <c r="W19" s="13">
        <v>4099.1099999999997</v>
      </c>
      <c r="X19" s="23">
        <v>7</v>
      </c>
      <c r="Y19" s="1">
        <v>1782.37</v>
      </c>
      <c r="Z19" s="43">
        <f t="shared" si="2"/>
        <v>83</v>
      </c>
      <c r="AA19" s="6">
        <f t="shared" si="2"/>
        <v>65830.099999999991</v>
      </c>
    </row>
    <row r="20" spans="1:27" ht="12.75" customHeight="1" x14ac:dyDescent="0.25">
      <c r="A20" s="3" t="s">
        <v>23</v>
      </c>
      <c r="B20" s="16">
        <v>36</v>
      </c>
      <c r="C20" s="16">
        <v>18318.400000000001</v>
      </c>
      <c r="D20" s="23">
        <v>48</v>
      </c>
      <c r="E20" s="530">
        <v>17882.02</v>
      </c>
      <c r="F20" s="16">
        <v>90</v>
      </c>
      <c r="G20" s="16">
        <v>35590.04</v>
      </c>
      <c r="H20" s="23">
        <v>18</v>
      </c>
      <c r="I20" s="530">
        <v>13194.39</v>
      </c>
      <c r="J20" s="16">
        <v>12</v>
      </c>
      <c r="K20" s="13">
        <v>8073.28</v>
      </c>
      <c r="L20" s="23">
        <v>16</v>
      </c>
      <c r="M20" s="532">
        <v>16755.849999999999</v>
      </c>
      <c r="N20" s="16">
        <v>22</v>
      </c>
      <c r="O20" s="13">
        <v>5425.53</v>
      </c>
      <c r="P20" s="23">
        <v>14</v>
      </c>
      <c r="Q20" s="532">
        <v>5741.25</v>
      </c>
      <c r="R20" s="16">
        <v>14</v>
      </c>
      <c r="S20" s="13">
        <v>4968.8500000000004</v>
      </c>
      <c r="T20" s="23">
        <v>19</v>
      </c>
      <c r="U20" s="1">
        <v>6251.82</v>
      </c>
      <c r="V20" s="16">
        <v>17</v>
      </c>
      <c r="W20" s="13">
        <v>5397.77</v>
      </c>
      <c r="X20" s="23">
        <v>17</v>
      </c>
      <c r="Y20" s="1">
        <v>11067.72</v>
      </c>
      <c r="Z20" s="43">
        <f t="shared" si="2"/>
        <v>323</v>
      </c>
      <c r="AA20" s="6">
        <f t="shared" si="2"/>
        <v>148666.91999999998</v>
      </c>
    </row>
    <row r="21" spans="1:27" ht="12.75" customHeight="1" x14ac:dyDescent="0.25">
      <c r="A21" s="3" t="s">
        <v>55</v>
      </c>
      <c r="B21" s="25">
        <v>1</v>
      </c>
      <c r="C21" s="14">
        <v>1134.2</v>
      </c>
      <c r="D21" s="27"/>
      <c r="E21" s="2"/>
      <c r="F21" s="25"/>
      <c r="G21" s="14"/>
      <c r="H21" s="27"/>
      <c r="I21" s="2"/>
      <c r="J21" s="25">
        <v>4</v>
      </c>
      <c r="K21" s="14">
        <v>998.6</v>
      </c>
      <c r="L21" s="27"/>
      <c r="M21" s="2"/>
      <c r="N21" s="25">
        <v>4</v>
      </c>
      <c r="O21" s="14">
        <v>1477.87</v>
      </c>
      <c r="P21" s="27"/>
      <c r="Q21" s="2"/>
      <c r="R21" s="25"/>
      <c r="S21" s="14"/>
      <c r="T21" s="27"/>
      <c r="U21" s="2"/>
      <c r="V21" s="25"/>
      <c r="W21" s="14"/>
      <c r="X21" s="27"/>
      <c r="Y21" s="2"/>
      <c r="Z21" s="43">
        <f t="shared" si="2"/>
        <v>9</v>
      </c>
      <c r="AA21" s="6">
        <f t="shared" si="2"/>
        <v>3610.67</v>
      </c>
    </row>
    <row r="22" spans="1:27" ht="12.75" customHeight="1" x14ac:dyDescent="0.25">
      <c r="A22" s="4" t="s">
        <v>21</v>
      </c>
      <c r="B22" s="16">
        <f t="shared" ref="B22:AA22" si="3">SUM(B17:B21)</f>
        <v>53</v>
      </c>
      <c r="C22" s="26">
        <f t="shared" si="3"/>
        <v>30839.170000000002</v>
      </c>
      <c r="D22" s="23">
        <f t="shared" si="3"/>
        <v>49</v>
      </c>
      <c r="E22" s="10">
        <f t="shared" si="3"/>
        <v>22576.46</v>
      </c>
      <c r="F22" s="16">
        <f t="shared" si="3"/>
        <v>116</v>
      </c>
      <c r="G22" s="26">
        <f t="shared" si="3"/>
        <v>55139.59</v>
      </c>
      <c r="H22" s="23">
        <f t="shared" si="3"/>
        <v>26</v>
      </c>
      <c r="I22" s="10">
        <f t="shared" si="3"/>
        <v>18279.75</v>
      </c>
      <c r="J22" s="16">
        <f t="shared" si="3"/>
        <v>18</v>
      </c>
      <c r="K22" s="26">
        <f t="shared" si="3"/>
        <v>12102.41</v>
      </c>
      <c r="L22" s="23">
        <f t="shared" si="3"/>
        <v>19</v>
      </c>
      <c r="M22" s="10">
        <f t="shared" si="3"/>
        <v>26162.409999999996</v>
      </c>
      <c r="N22" s="16">
        <f t="shared" si="3"/>
        <v>33</v>
      </c>
      <c r="O22" s="26">
        <f t="shared" si="3"/>
        <v>11005.21</v>
      </c>
      <c r="P22" s="23">
        <f t="shared" si="3"/>
        <v>20</v>
      </c>
      <c r="Q22" s="10">
        <f t="shared" si="3"/>
        <v>9286.93</v>
      </c>
      <c r="R22" s="16">
        <f t="shared" si="3"/>
        <v>20</v>
      </c>
      <c r="S22" s="26">
        <f t="shared" si="3"/>
        <v>7042.8700000000008</v>
      </c>
      <c r="T22" s="23">
        <f t="shared" si="3"/>
        <v>20</v>
      </c>
      <c r="U22" s="10">
        <f t="shared" si="3"/>
        <v>8008.91</v>
      </c>
      <c r="V22" s="16">
        <f t="shared" si="3"/>
        <v>20</v>
      </c>
      <c r="W22" s="26">
        <f t="shared" si="3"/>
        <v>9496.880000000001</v>
      </c>
      <c r="X22" s="23">
        <f t="shared" si="3"/>
        <v>24</v>
      </c>
      <c r="Y22" s="10">
        <f t="shared" si="3"/>
        <v>12850.09</v>
      </c>
      <c r="Z22" s="73">
        <f t="shared" si="3"/>
        <v>418</v>
      </c>
      <c r="AA22" s="22">
        <f t="shared" si="3"/>
        <v>222790.68</v>
      </c>
    </row>
    <row r="23" spans="1:27" ht="12.75" customHeight="1" x14ac:dyDescent="0.25">
      <c r="A23" s="4"/>
      <c r="B23" s="16"/>
      <c r="C23" s="13"/>
      <c r="F23" s="16"/>
      <c r="G23" s="13"/>
      <c r="J23" s="16"/>
      <c r="K23" s="13"/>
      <c r="N23" s="16"/>
      <c r="O23" s="13"/>
      <c r="R23" s="16"/>
      <c r="S23" s="13"/>
      <c r="V23" s="16"/>
      <c r="W23" s="13"/>
      <c r="Z23" s="43"/>
      <c r="AA23" s="6"/>
    </row>
    <row r="24" spans="1:27" ht="12.75" customHeight="1" x14ac:dyDescent="0.25">
      <c r="A24" s="4" t="s">
        <v>27</v>
      </c>
      <c r="B24" s="16"/>
      <c r="C24" s="13"/>
      <c r="F24" s="16"/>
      <c r="G24" s="13"/>
      <c r="J24" s="16"/>
      <c r="K24" s="13"/>
      <c r="N24" s="16"/>
      <c r="O24" s="13"/>
      <c r="R24" s="16"/>
      <c r="S24" s="13"/>
      <c r="V24" s="16"/>
      <c r="W24" s="13"/>
      <c r="Z24" s="43"/>
      <c r="AA24" s="6"/>
    </row>
    <row r="25" spans="1:27" ht="12.75" customHeight="1" x14ac:dyDescent="0.25">
      <c r="A25" s="3" t="s">
        <v>50</v>
      </c>
      <c r="B25" s="16">
        <v>42</v>
      </c>
      <c r="C25" s="13">
        <v>849</v>
      </c>
      <c r="D25" s="23">
        <v>70</v>
      </c>
      <c r="E25" s="1">
        <v>1989.48</v>
      </c>
      <c r="F25" s="16">
        <v>32</v>
      </c>
      <c r="G25" s="13">
        <v>861.42</v>
      </c>
      <c r="H25" s="23">
        <v>23</v>
      </c>
      <c r="I25" s="1">
        <v>367.61</v>
      </c>
      <c r="J25" s="16">
        <v>2</v>
      </c>
      <c r="K25" s="13">
        <v>23</v>
      </c>
      <c r="L25" s="23">
        <v>7</v>
      </c>
      <c r="M25" s="1">
        <v>56.2</v>
      </c>
      <c r="N25" s="16">
        <v>19</v>
      </c>
      <c r="O25" s="15">
        <v>377.7</v>
      </c>
      <c r="P25" s="23">
        <v>25</v>
      </c>
      <c r="Q25" s="28">
        <v>449.75</v>
      </c>
      <c r="R25" s="16">
        <v>60</v>
      </c>
      <c r="S25" s="15">
        <v>1263.18</v>
      </c>
      <c r="T25" s="23">
        <v>56</v>
      </c>
      <c r="U25" s="28">
        <v>1268.8699999999999</v>
      </c>
      <c r="V25" s="16">
        <v>48</v>
      </c>
      <c r="W25" s="15">
        <v>1752.95</v>
      </c>
      <c r="X25" s="23">
        <v>37</v>
      </c>
      <c r="Y25" s="28">
        <v>1023.25</v>
      </c>
      <c r="Z25" s="43">
        <f>B25+D25+F25+H25+J25+L25+N25+P25+R25+T25+V25+X25</f>
        <v>421</v>
      </c>
      <c r="AA25" s="12">
        <f>C25+E25+G25+I25+K25+M25+O25+Q25+S25+U25+W25+Y25</f>
        <v>10282.41</v>
      </c>
    </row>
    <row r="26" spans="1:27" ht="12.75" customHeight="1" x14ac:dyDescent="0.25">
      <c r="A26" s="3" t="s">
        <v>51</v>
      </c>
      <c r="B26" s="16">
        <v>5</v>
      </c>
      <c r="C26" s="13">
        <v>325</v>
      </c>
      <c r="D26" s="23">
        <v>27</v>
      </c>
      <c r="E26" s="1">
        <v>654.16999999999996</v>
      </c>
      <c r="F26" s="16">
        <v>8</v>
      </c>
      <c r="G26" s="13">
        <v>94.01</v>
      </c>
      <c r="H26" s="23">
        <v>2</v>
      </c>
      <c r="I26" s="1">
        <v>33</v>
      </c>
      <c r="J26" s="16">
        <v>3</v>
      </c>
      <c r="K26" s="13">
        <v>48.95</v>
      </c>
      <c r="L26" s="23">
        <v>1</v>
      </c>
      <c r="M26" s="1">
        <v>34.950000000000003</v>
      </c>
      <c r="N26" s="16">
        <v>2</v>
      </c>
      <c r="O26" s="15">
        <v>30</v>
      </c>
      <c r="P26" s="23">
        <v>7</v>
      </c>
      <c r="Q26" s="28">
        <v>236.24</v>
      </c>
      <c r="R26" s="16">
        <v>12</v>
      </c>
      <c r="S26" s="15">
        <v>299.67</v>
      </c>
      <c r="T26" s="23">
        <v>12</v>
      </c>
      <c r="U26" s="28">
        <v>286.95</v>
      </c>
      <c r="V26" s="16">
        <v>4</v>
      </c>
      <c r="W26" s="15">
        <v>135.52000000000001</v>
      </c>
      <c r="X26" s="23">
        <v>2</v>
      </c>
      <c r="Y26" s="28">
        <v>43.42</v>
      </c>
      <c r="Z26" s="43">
        <f>B26+D26+F26+H26+J26+L26+N26+P26+R26+T26+V26+X26</f>
        <v>85</v>
      </c>
      <c r="AA26" s="12">
        <f>C26+E26+G26+I26+K26+M26+O26+Q26+S26+U26+W26+Y26</f>
        <v>2221.8800000000006</v>
      </c>
    </row>
    <row r="27" spans="1:27" s="45" customFormat="1" ht="12.75" customHeight="1" x14ac:dyDescent="0.25">
      <c r="A27" s="39" t="s">
        <v>68</v>
      </c>
      <c r="B27" s="42">
        <f t="shared" ref="B27:Y27" si="4">B25+B26</f>
        <v>47</v>
      </c>
      <c r="C27" s="59">
        <f t="shared" si="4"/>
        <v>1174</v>
      </c>
      <c r="D27" s="60">
        <f t="shared" si="4"/>
        <v>97</v>
      </c>
      <c r="E27" s="61">
        <f t="shared" si="4"/>
        <v>2643.65</v>
      </c>
      <c r="F27" s="42">
        <f t="shared" si="4"/>
        <v>40</v>
      </c>
      <c r="G27" s="59">
        <f t="shared" si="4"/>
        <v>955.43</v>
      </c>
      <c r="H27" s="60">
        <f t="shared" si="4"/>
        <v>25</v>
      </c>
      <c r="I27" s="61">
        <f t="shared" si="4"/>
        <v>400.61</v>
      </c>
      <c r="J27" s="42">
        <f t="shared" si="4"/>
        <v>5</v>
      </c>
      <c r="K27" s="59">
        <f t="shared" si="4"/>
        <v>71.95</v>
      </c>
      <c r="L27" s="60">
        <f t="shared" si="4"/>
        <v>8</v>
      </c>
      <c r="M27" s="61">
        <f t="shared" si="4"/>
        <v>91.15</v>
      </c>
      <c r="N27" s="42">
        <f t="shared" si="4"/>
        <v>21</v>
      </c>
      <c r="O27" s="59">
        <f t="shared" si="4"/>
        <v>407.7</v>
      </c>
      <c r="P27" s="60">
        <f t="shared" si="4"/>
        <v>32</v>
      </c>
      <c r="Q27" s="61">
        <f t="shared" si="4"/>
        <v>685.99</v>
      </c>
      <c r="R27" s="42">
        <f t="shared" si="4"/>
        <v>72</v>
      </c>
      <c r="S27" s="59">
        <f t="shared" si="4"/>
        <v>1562.8500000000001</v>
      </c>
      <c r="T27" s="60">
        <f t="shared" si="4"/>
        <v>68</v>
      </c>
      <c r="U27" s="61">
        <f t="shared" si="4"/>
        <v>1555.82</v>
      </c>
      <c r="V27" s="42">
        <f t="shared" si="4"/>
        <v>52</v>
      </c>
      <c r="W27" s="59">
        <f t="shared" si="4"/>
        <v>1888.47</v>
      </c>
      <c r="X27" s="60">
        <f t="shared" si="4"/>
        <v>39</v>
      </c>
      <c r="Y27" s="61">
        <f t="shared" si="4"/>
        <v>1066.67</v>
      </c>
      <c r="Z27" s="66">
        <f t="shared" ref="Z27:AA27" si="5">SUM(Z25:Z26)</f>
        <v>506</v>
      </c>
      <c r="AA27" s="94">
        <f t="shared" si="5"/>
        <v>12504.29</v>
      </c>
    </row>
    <row r="28" spans="1:27" s="45" customFormat="1" ht="12.75" customHeight="1" x14ac:dyDescent="0.25">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5">
      <c r="A29" s="21" t="s">
        <v>19</v>
      </c>
      <c r="B29" s="16"/>
      <c r="C29" s="26">
        <f>SUM(C14+C22+C27)</f>
        <v>48277.72</v>
      </c>
      <c r="E29" s="10">
        <f>SUM(E14+E22+E27)</f>
        <v>40293.269999999997</v>
      </c>
      <c r="F29" s="16"/>
      <c r="G29" s="26">
        <f>SUM(G14+G22+G27)</f>
        <v>69934.189999999988</v>
      </c>
      <c r="I29" s="10">
        <f>SUM(I14+I22+I27)</f>
        <v>31728.16</v>
      </c>
      <c r="J29" s="16"/>
      <c r="K29" s="26">
        <f>SUM(K14+K22+K27)</f>
        <v>24669.61</v>
      </c>
      <c r="M29" s="10">
        <f>SUM(M14+M22+M27)</f>
        <v>41146.26</v>
      </c>
      <c r="N29" s="16"/>
      <c r="O29" s="26">
        <f>SUM(O14+O22+O27)</f>
        <v>23974.19</v>
      </c>
      <c r="Q29" s="10">
        <f>SUM(Q14+Q22+Q27)</f>
        <v>23417.760000000002</v>
      </c>
      <c r="R29" s="16"/>
      <c r="S29" s="26">
        <f>SUM(S14+S22+S27)</f>
        <v>28672.29</v>
      </c>
      <c r="U29" s="10">
        <f>SUM(U14+U22+U27)</f>
        <v>29931.200000000001</v>
      </c>
      <c r="V29" s="16"/>
      <c r="W29" s="26">
        <f>SUM(W14+W22+W27)</f>
        <v>30375.09</v>
      </c>
      <c r="Y29" s="10">
        <f>SUM(Y14+Y22+Y27)</f>
        <v>32335.269999999997</v>
      </c>
      <c r="Z29" s="43"/>
      <c r="AA29" s="8">
        <f>SUM(AA14+AA22+AA27)</f>
        <v>424755.00999999995</v>
      </c>
    </row>
    <row r="30" spans="1:27" ht="12.75" customHeight="1" x14ac:dyDescent="0.25">
      <c r="B30" s="16"/>
      <c r="C30" s="13"/>
      <c r="F30" s="16"/>
      <c r="G30" s="13"/>
      <c r="J30" s="16"/>
      <c r="K30" s="13"/>
      <c r="N30" s="16"/>
      <c r="O30" s="13"/>
      <c r="R30" s="16"/>
      <c r="S30" s="13"/>
      <c r="V30" s="16"/>
      <c r="W30" s="13"/>
      <c r="Z30" s="43"/>
      <c r="AA30" s="6"/>
    </row>
    <row r="31" spans="1:27" ht="12.75" customHeight="1" x14ac:dyDescent="0.25">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v>1</v>
      </c>
      <c r="C32" s="53">
        <v>164.23</v>
      </c>
      <c r="D32" s="48">
        <v>1</v>
      </c>
      <c r="E32" s="48">
        <v>259.52999999999997</v>
      </c>
      <c r="F32" s="53">
        <v>2</v>
      </c>
      <c r="G32" s="53">
        <v>289.56</v>
      </c>
      <c r="H32" s="48">
        <v>1</v>
      </c>
      <c r="I32" s="48">
        <v>121.89</v>
      </c>
      <c r="J32" s="53"/>
      <c r="K32" s="53"/>
      <c r="L32" s="48"/>
      <c r="M32" s="48"/>
      <c r="N32" s="53">
        <v>5</v>
      </c>
      <c r="O32" s="53">
        <v>1855.9</v>
      </c>
      <c r="P32" s="48"/>
      <c r="Q32" s="48"/>
      <c r="R32" s="53"/>
      <c r="S32" s="53"/>
      <c r="T32" s="48"/>
      <c r="U32" s="48"/>
      <c r="V32" s="53"/>
      <c r="W32" s="53"/>
      <c r="X32" s="48"/>
      <c r="Y32" s="48"/>
      <c r="Z32" s="38">
        <f t="shared" ref="Z32:AA34" si="6">SUM(B32+D32+F32+H32+J32+L32+N32+P32+R32+T32+V32+X32)</f>
        <v>10</v>
      </c>
      <c r="AA32" s="56">
        <f t="shared" si="6"/>
        <v>2691.11</v>
      </c>
    </row>
    <row r="33" spans="1:27" s="57" customFormat="1" x14ac:dyDescent="0.25">
      <c r="A33" s="52" t="s">
        <v>62</v>
      </c>
      <c r="B33" s="53"/>
      <c r="C33" s="53"/>
      <c r="D33" s="48">
        <v>2</v>
      </c>
      <c r="E33" s="48">
        <v>442.54</v>
      </c>
      <c r="F33" s="53"/>
      <c r="G33" s="53"/>
      <c r="H33" s="48">
        <v>1</v>
      </c>
      <c r="I33" s="48">
        <v>135</v>
      </c>
      <c r="J33" s="53"/>
      <c r="K33" s="53"/>
      <c r="L33" s="48"/>
      <c r="M33" s="48"/>
      <c r="N33" s="53"/>
      <c r="O33" s="53"/>
      <c r="P33" s="48">
        <v>1</v>
      </c>
      <c r="Q33" s="48">
        <v>120.25</v>
      </c>
      <c r="R33" s="53"/>
      <c r="S33" s="53"/>
      <c r="T33" s="48"/>
      <c r="U33" s="48"/>
      <c r="V33" s="53">
        <v>1</v>
      </c>
      <c r="W33" s="53">
        <v>8.6</v>
      </c>
      <c r="X33" s="48"/>
      <c r="Y33" s="48"/>
      <c r="Z33" s="38">
        <f t="shared" si="6"/>
        <v>5</v>
      </c>
      <c r="AA33" s="56">
        <f t="shared" si="6"/>
        <v>706.39</v>
      </c>
    </row>
    <row r="34" spans="1:27"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27" s="4" customFormat="1" ht="12.75" customHeight="1" x14ac:dyDescent="0.25">
      <c r="A35" s="4" t="s">
        <v>59</v>
      </c>
      <c r="B35" s="70">
        <f t="shared" ref="B35:AA35" si="7">SUM(B32:B34)</f>
        <v>1</v>
      </c>
      <c r="C35" s="49">
        <f t="shared" si="7"/>
        <v>164.23</v>
      </c>
      <c r="D35" s="71">
        <f t="shared" si="7"/>
        <v>3</v>
      </c>
      <c r="E35" s="50">
        <f t="shared" si="7"/>
        <v>702.06999999999994</v>
      </c>
      <c r="F35" s="70">
        <f t="shared" si="7"/>
        <v>2</v>
      </c>
      <c r="G35" s="49">
        <f t="shared" si="7"/>
        <v>289.56</v>
      </c>
      <c r="H35" s="71">
        <f t="shared" si="7"/>
        <v>2</v>
      </c>
      <c r="I35" s="50">
        <f t="shared" si="7"/>
        <v>256.89</v>
      </c>
      <c r="J35" s="70">
        <f t="shared" si="7"/>
        <v>0</v>
      </c>
      <c r="K35" s="49">
        <f t="shared" si="7"/>
        <v>0</v>
      </c>
      <c r="L35" s="71">
        <f t="shared" si="7"/>
        <v>0</v>
      </c>
      <c r="M35" s="50">
        <f t="shared" si="7"/>
        <v>0</v>
      </c>
      <c r="N35" s="70">
        <f t="shared" si="7"/>
        <v>5</v>
      </c>
      <c r="O35" s="49">
        <f t="shared" si="7"/>
        <v>1855.9</v>
      </c>
      <c r="P35" s="71">
        <f t="shared" si="7"/>
        <v>1</v>
      </c>
      <c r="Q35" s="50">
        <f t="shared" si="7"/>
        <v>120.25</v>
      </c>
      <c r="R35" s="70">
        <f t="shared" si="7"/>
        <v>0</v>
      </c>
      <c r="S35" s="49">
        <f t="shared" si="7"/>
        <v>0</v>
      </c>
      <c r="T35" s="71">
        <f t="shared" si="7"/>
        <v>0</v>
      </c>
      <c r="U35" s="50">
        <f t="shared" si="7"/>
        <v>0</v>
      </c>
      <c r="V35" s="70">
        <f t="shared" si="7"/>
        <v>1</v>
      </c>
      <c r="W35" s="49">
        <f t="shared" si="7"/>
        <v>8.6</v>
      </c>
      <c r="X35" s="71">
        <f t="shared" si="7"/>
        <v>0</v>
      </c>
      <c r="Y35" s="50">
        <f t="shared" si="7"/>
        <v>0</v>
      </c>
      <c r="Z35" s="74">
        <f t="shared" si="7"/>
        <v>15</v>
      </c>
      <c r="AA35" s="51">
        <f t="shared" si="7"/>
        <v>3397.5</v>
      </c>
    </row>
    <row r="36" spans="1:27" s="4" customFormat="1" ht="12.75" customHeight="1" x14ac:dyDescent="0.25">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27" s="4" customFormat="1" ht="12.75" customHeight="1" x14ac:dyDescent="0.25">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27" s="3" customFormat="1" ht="12.75" customHeight="1" x14ac:dyDescent="0.25">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row>
    <row r="39" spans="1:27" s="79" customFormat="1" ht="26.4" x14ac:dyDescent="0.25">
      <c r="A39" s="76" t="s">
        <v>64</v>
      </c>
      <c r="B39" s="77"/>
      <c r="C39" s="78">
        <f>C29-C5-C35</f>
        <v>44723.49</v>
      </c>
      <c r="D39" s="77"/>
      <c r="E39" s="78">
        <f>E29-E5-E35</f>
        <v>36114.699999999997</v>
      </c>
      <c r="F39" s="78"/>
      <c r="G39" s="78">
        <f>G29-G5-G35</f>
        <v>65987.12999999999</v>
      </c>
      <c r="H39" s="77"/>
      <c r="I39" s="78">
        <f>I29-I5-I35</f>
        <v>28924.27</v>
      </c>
      <c r="J39" s="77"/>
      <c r="K39" s="78">
        <f>K29-K5-K35</f>
        <v>22823.61</v>
      </c>
      <c r="L39" s="77"/>
      <c r="M39" s="78">
        <f>M29-M5-M35</f>
        <v>38858.76</v>
      </c>
      <c r="N39" s="78"/>
      <c r="O39" s="78">
        <f>O29-O5-O35</f>
        <v>20304.289999999997</v>
      </c>
      <c r="P39" s="77"/>
      <c r="Q39" s="78">
        <f>Q29-Q5-Q35</f>
        <v>21263.010000000002</v>
      </c>
      <c r="R39" s="77"/>
      <c r="S39" s="78">
        <f>S29-S5-S35</f>
        <v>25604.79</v>
      </c>
      <c r="T39" s="77"/>
      <c r="U39" s="78">
        <f>U29-U5-U35</f>
        <v>26242.7</v>
      </c>
      <c r="V39" s="77"/>
      <c r="W39" s="78">
        <f>W29-W5-W35</f>
        <v>26656.99</v>
      </c>
      <c r="X39" s="77"/>
      <c r="Y39" s="78">
        <f>Y29-Y5-Y35</f>
        <v>28264.269999999997</v>
      </c>
      <c r="Z39" s="77"/>
      <c r="AA39" s="78">
        <f>AA29-AA5-AA35</f>
        <v>385768.00999999995</v>
      </c>
    </row>
    <row r="40" spans="1:27"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9"/>
  <sheetViews>
    <sheetView workbookViewId="0">
      <pane xSplit="1" topLeftCell="T1" activePane="topRight" state="frozen"/>
      <selection pane="topRight"/>
    </sheetView>
  </sheetViews>
  <sheetFormatPr defaultColWidth="9.109375" defaultRowHeight="13.2" x14ac:dyDescent="0.25"/>
  <cols>
    <col min="1" max="1" width="50.6640625" style="435" customWidth="1"/>
    <col min="2" max="2" width="9.6640625" style="576" customWidth="1"/>
    <col min="3" max="3" width="14.5546875" style="435" customWidth="1"/>
    <col min="4" max="4" width="9.6640625" style="576" customWidth="1"/>
    <col min="5" max="5" width="14.5546875" style="435" customWidth="1"/>
    <col min="6" max="6" width="9.6640625" style="576" customWidth="1"/>
    <col min="7" max="7" width="14.5546875" style="435" customWidth="1"/>
    <col min="8" max="8" width="9.6640625" style="576" customWidth="1"/>
    <col min="9" max="9" width="14.5546875" style="435" customWidth="1"/>
    <col min="10" max="10" width="9.6640625" style="576" customWidth="1"/>
    <col min="11" max="11" width="14.5546875" style="435" customWidth="1"/>
    <col min="12" max="12" width="9.6640625" style="576" customWidth="1"/>
    <col min="13" max="13" width="14.5546875" style="435" customWidth="1"/>
    <col min="14" max="14" width="9.6640625" style="576" customWidth="1"/>
    <col min="15" max="15" width="14.5546875" style="435" customWidth="1"/>
    <col min="16" max="16" width="9.6640625" style="576" customWidth="1"/>
    <col min="17" max="17" width="14.5546875" style="435" customWidth="1"/>
    <col min="18" max="18" width="9.6640625" style="576" customWidth="1"/>
    <col min="19" max="19" width="14.5546875" style="435" customWidth="1"/>
    <col min="20" max="20" width="9.6640625" style="576" customWidth="1"/>
    <col min="21" max="21" width="14.5546875" style="435" customWidth="1"/>
    <col min="22" max="22" width="9.6640625" style="576" customWidth="1"/>
    <col min="23" max="23" width="14.5546875" style="435" customWidth="1"/>
    <col min="24" max="24" width="9.6640625" style="576" customWidth="1"/>
    <col min="25" max="25" width="14.5546875" style="435" customWidth="1"/>
    <col min="26" max="26" width="9.6640625" style="576" customWidth="1"/>
    <col min="27" max="27" width="14.5546875" style="435" customWidth="1"/>
    <col min="28" max="16384" width="9.109375" style="435"/>
  </cols>
  <sheetData>
    <row r="1" spans="1:31" ht="16.5" customHeight="1" x14ac:dyDescent="0.25">
      <c r="A1" s="520" t="s">
        <v>95</v>
      </c>
      <c r="B1" s="633" t="s">
        <v>0</v>
      </c>
      <c r="C1" s="634"/>
      <c r="D1" s="635" t="s">
        <v>1</v>
      </c>
      <c r="E1" s="635"/>
      <c r="F1" s="634" t="s">
        <v>2</v>
      </c>
      <c r="G1" s="634"/>
      <c r="H1" s="635" t="s">
        <v>3</v>
      </c>
      <c r="I1" s="635"/>
      <c r="J1" s="634" t="s">
        <v>4</v>
      </c>
      <c r="K1" s="634"/>
      <c r="L1" s="635" t="s">
        <v>16</v>
      </c>
      <c r="M1" s="635"/>
      <c r="N1" s="633" t="s">
        <v>6</v>
      </c>
      <c r="O1" s="633"/>
      <c r="P1" s="635" t="s">
        <v>7</v>
      </c>
      <c r="Q1" s="635"/>
      <c r="R1" s="634" t="s">
        <v>8</v>
      </c>
      <c r="S1" s="634"/>
      <c r="T1" s="637" t="s">
        <v>9</v>
      </c>
      <c r="U1" s="637"/>
      <c r="V1" s="634" t="s">
        <v>10</v>
      </c>
      <c r="W1" s="634"/>
      <c r="X1" s="636" t="s">
        <v>11</v>
      </c>
      <c r="Y1" s="636"/>
      <c r="Z1" s="582" t="s">
        <v>17</v>
      </c>
      <c r="AA1" s="434" t="s">
        <v>17</v>
      </c>
    </row>
    <row r="2" spans="1:31" ht="12.75" customHeight="1" x14ac:dyDescent="0.25">
      <c r="A2" s="436" t="s">
        <v>37</v>
      </c>
      <c r="B2" s="439" t="s">
        <v>13</v>
      </c>
      <c r="C2" s="437" t="s">
        <v>14</v>
      </c>
      <c r="D2" s="575" t="s">
        <v>13</v>
      </c>
      <c r="E2" s="438" t="s">
        <v>14</v>
      </c>
      <c r="F2" s="439" t="s">
        <v>13</v>
      </c>
      <c r="G2" s="437" t="s">
        <v>14</v>
      </c>
      <c r="H2" s="575" t="s">
        <v>13</v>
      </c>
      <c r="I2" s="438" t="s">
        <v>14</v>
      </c>
      <c r="J2" s="439" t="s">
        <v>13</v>
      </c>
      <c r="K2" s="437" t="s">
        <v>14</v>
      </c>
      <c r="L2" s="575" t="s">
        <v>13</v>
      </c>
      <c r="M2" s="438" t="s">
        <v>14</v>
      </c>
      <c r="N2" s="439" t="s">
        <v>13</v>
      </c>
      <c r="O2" s="439" t="s">
        <v>14</v>
      </c>
      <c r="P2" s="575" t="s">
        <v>13</v>
      </c>
      <c r="Q2" s="440" t="s">
        <v>14</v>
      </c>
      <c r="R2" s="439" t="s">
        <v>13</v>
      </c>
      <c r="S2" s="437" t="s">
        <v>14</v>
      </c>
      <c r="T2" s="575" t="s">
        <v>13</v>
      </c>
      <c r="U2" s="441" t="s">
        <v>14</v>
      </c>
      <c r="V2" s="439" t="s">
        <v>13</v>
      </c>
      <c r="W2" s="437" t="s">
        <v>14</v>
      </c>
      <c r="X2" s="575" t="s">
        <v>13</v>
      </c>
      <c r="Y2" s="438" t="s">
        <v>14</v>
      </c>
      <c r="Z2" s="583" t="s">
        <v>13</v>
      </c>
      <c r="AA2" s="442" t="s">
        <v>18</v>
      </c>
    </row>
    <row r="3" spans="1:31" s="449" customFormat="1" ht="12.75" customHeight="1" x14ac:dyDescent="0.25">
      <c r="A3" s="19" t="s">
        <v>77</v>
      </c>
      <c r="B3" s="443">
        <v>1612</v>
      </c>
      <c r="C3" s="443">
        <v>35420</v>
      </c>
      <c r="D3" s="447">
        <v>1660</v>
      </c>
      <c r="E3" s="444">
        <v>36300</v>
      </c>
      <c r="F3" s="443">
        <v>1824</v>
      </c>
      <c r="G3" s="445">
        <v>40128</v>
      </c>
      <c r="H3" s="447">
        <v>1848</v>
      </c>
      <c r="I3" s="444">
        <v>40612</v>
      </c>
      <c r="J3" s="443">
        <v>1511</v>
      </c>
      <c r="K3" s="445">
        <v>33110</v>
      </c>
      <c r="L3" s="447">
        <v>1442</v>
      </c>
      <c r="M3" s="446">
        <v>31460</v>
      </c>
      <c r="N3" s="443">
        <v>1734</v>
      </c>
      <c r="O3" s="443">
        <v>37928</v>
      </c>
      <c r="P3" s="447">
        <v>1720</v>
      </c>
      <c r="Q3" s="447">
        <v>37576</v>
      </c>
      <c r="R3" s="443">
        <v>2364</v>
      </c>
      <c r="S3" s="443">
        <v>49368</v>
      </c>
      <c r="T3" s="447">
        <v>2315</v>
      </c>
      <c r="U3" s="447">
        <v>50930</v>
      </c>
      <c r="V3" s="443">
        <v>2185</v>
      </c>
      <c r="W3" s="443">
        <v>48026</v>
      </c>
      <c r="X3" s="447">
        <v>2373</v>
      </c>
      <c r="Y3" s="444">
        <v>52206</v>
      </c>
      <c r="Z3" s="584">
        <f>B3+D3+F3+H3+J3+L3+N3+P3+R3+T3+V3+X3</f>
        <v>22588</v>
      </c>
      <c r="AA3" s="448">
        <f>C3+E3+G3+I3+K3+M3+O3+Q3+S3+U3+W3+Y3</f>
        <v>493064</v>
      </c>
    </row>
    <row r="4" spans="1:31" s="449" customFormat="1" ht="12.75" customHeight="1" x14ac:dyDescent="0.25">
      <c r="A4" s="440" t="s">
        <v>38</v>
      </c>
      <c r="B4" s="443"/>
      <c r="C4" s="450">
        <v>3220</v>
      </c>
      <c r="D4" s="447"/>
      <c r="E4" s="451">
        <v>3300</v>
      </c>
      <c r="F4" s="443"/>
      <c r="G4" s="450">
        <v>3648</v>
      </c>
      <c r="H4" s="447"/>
      <c r="I4" s="451">
        <v>3692</v>
      </c>
      <c r="J4" s="443"/>
      <c r="K4" s="450">
        <v>3010</v>
      </c>
      <c r="L4" s="447"/>
      <c r="M4" s="452">
        <v>2860</v>
      </c>
      <c r="N4" s="443"/>
      <c r="O4" s="453">
        <v>3448</v>
      </c>
      <c r="P4" s="447"/>
      <c r="Q4" s="454">
        <v>3416</v>
      </c>
      <c r="R4" s="443"/>
      <c r="S4" s="453">
        <v>4488</v>
      </c>
      <c r="T4" s="447"/>
      <c r="U4" s="454">
        <v>4630</v>
      </c>
      <c r="V4" s="443"/>
      <c r="W4" s="453">
        <v>4366</v>
      </c>
      <c r="X4" s="447"/>
      <c r="Y4" s="451">
        <v>4746</v>
      </c>
      <c r="Z4" s="584"/>
      <c r="AA4" s="455">
        <f>SUM(C4:Y4)</f>
        <v>44824</v>
      </c>
    </row>
    <row r="5" spans="1:31" s="449" customFormat="1" ht="12.75" customHeight="1" x14ac:dyDescent="0.25">
      <c r="A5" s="436" t="s">
        <v>15</v>
      </c>
      <c r="B5" s="579"/>
      <c r="C5" s="457">
        <f>SUM(C3:C4)</f>
        <v>38640</v>
      </c>
      <c r="D5" s="576"/>
      <c r="E5" s="458">
        <f>SUM(E3:E4)</f>
        <v>39600</v>
      </c>
      <c r="F5" s="579"/>
      <c r="G5" s="457">
        <f>SUM(G3:G4)</f>
        <v>43776</v>
      </c>
      <c r="H5" s="576"/>
      <c r="I5" s="458">
        <f>SUM(I3:I4)</f>
        <v>44304</v>
      </c>
      <c r="J5" s="579"/>
      <c r="K5" s="457">
        <f>SUM(K3:K4)</f>
        <v>36120</v>
      </c>
      <c r="L5" s="576"/>
      <c r="M5" s="458">
        <f>SUM(M3:M4)</f>
        <v>34320</v>
      </c>
      <c r="N5" s="579"/>
      <c r="O5" s="457">
        <f>SUM(O3:O4)</f>
        <v>41376</v>
      </c>
      <c r="P5" s="576"/>
      <c r="Q5" s="458">
        <f>SUM(Q3:Q4)</f>
        <v>40992</v>
      </c>
      <c r="R5" s="579"/>
      <c r="S5" s="457">
        <f>SUM(S3:S4)</f>
        <v>53856</v>
      </c>
      <c r="T5" s="576"/>
      <c r="U5" s="615">
        <f>SUM(U3:U4)</f>
        <v>55560</v>
      </c>
      <c r="V5" s="579"/>
      <c r="W5" s="457">
        <f>SUM(W3:W4)</f>
        <v>52392</v>
      </c>
      <c r="X5" s="576"/>
      <c r="Y5" s="458">
        <f>SUM(Y3:Y4)</f>
        <v>56952</v>
      </c>
      <c r="Z5" s="585"/>
      <c r="AA5" s="459">
        <f>SUM(AA3:AA4)</f>
        <v>537888</v>
      </c>
    </row>
    <row r="6" spans="1:31" s="449" customFormat="1" ht="12.75" customHeight="1" x14ac:dyDescent="0.25">
      <c r="A6" s="440"/>
      <c r="B6" s="443"/>
      <c r="C6" s="460"/>
      <c r="D6" s="447"/>
      <c r="E6" s="461"/>
      <c r="F6" s="443"/>
      <c r="G6" s="460"/>
      <c r="H6" s="447"/>
      <c r="I6" s="461"/>
      <c r="J6" s="443"/>
      <c r="K6" s="460"/>
      <c r="L6" s="447"/>
      <c r="M6" s="461"/>
      <c r="N6" s="443"/>
      <c r="O6" s="460"/>
      <c r="P6" s="447"/>
      <c r="Q6" s="461"/>
      <c r="R6" s="443"/>
      <c r="S6" s="460"/>
      <c r="T6" s="447"/>
      <c r="U6" s="461"/>
      <c r="V6" s="443"/>
      <c r="W6" s="460"/>
      <c r="X6" s="447"/>
      <c r="Y6" s="461"/>
      <c r="Z6" s="584"/>
      <c r="AA6" s="462"/>
    </row>
    <row r="7" spans="1:31" s="467" customFormat="1" ht="12.75" customHeight="1" x14ac:dyDescent="0.25">
      <c r="A7" s="463" t="s">
        <v>67</v>
      </c>
      <c r="B7" s="443"/>
      <c r="C7" s="464">
        <v>955818.23</v>
      </c>
      <c r="D7" s="447"/>
      <c r="E7" s="465">
        <v>953520.22</v>
      </c>
      <c r="F7" s="443"/>
      <c r="G7" s="464">
        <v>1030876.17</v>
      </c>
      <c r="H7" s="447"/>
      <c r="I7" s="465">
        <v>1038031.67</v>
      </c>
      <c r="J7" s="443"/>
      <c r="K7" s="464">
        <v>815931.12</v>
      </c>
      <c r="L7" s="447"/>
      <c r="M7" s="600">
        <v>699066.79</v>
      </c>
      <c r="N7" s="443"/>
      <c r="O7" s="466">
        <v>636070.61</v>
      </c>
      <c r="P7" s="447"/>
      <c r="Q7" s="465">
        <v>867503.96</v>
      </c>
      <c r="R7" s="443"/>
      <c r="S7" s="464">
        <v>1188551.18</v>
      </c>
      <c r="T7" s="447"/>
      <c r="U7" s="465">
        <v>1223962.81</v>
      </c>
      <c r="V7" s="443"/>
      <c r="W7" s="464">
        <v>1191679.57</v>
      </c>
      <c r="X7" s="447"/>
      <c r="Y7" s="465">
        <v>1307737.23</v>
      </c>
      <c r="Z7" s="584"/>
      <c r="AA7" s="556">
        <f>SUM(C7,E7,G7,I7,K7,M7,O7,Q7,S7,U7,W7,Y7)</f>
        <v>11908749.560000001</v>
      </c>
      <c r="AD7" s="463"/>
    </row>
    <row r="8" spans="1:31" s="449" customFormat="1" ht="12.75" customHeight="1" x14ac:dyDescent="0.25">
      <c r="A8" s="468"/>
      <c r="B8" s="443"/>
      <c r="C8" s="469"/>
      <c r="D8" s="447"/>
      <c r="E8" s="470"/>
      <c r="F8" s="443"/>
      <c r="G8" s="469"/>
      <c r="H8" s="447"/>
      <c r="I8" s="470"/>
      <c r="J8" s="443"/>
      <c r="K8" s="469"/>
      <c r="L8" s="447"/>
      <c r="M8" s="470"/>
      <c r="N8" s="443"/>
      <c r="O8" s="460"/>
      <c r="P8" s="447"/>
      <c r="Q8" s="470"/>
      <c r="R8" s="443"/>
      <c r="S8" s="469"/>
      <c r="T8" s="447"/>
      <c r="U8" s="470"/>
      <c r="V8" s="443"/>
      <c r="W8" s="469"/>
      <c r="X8" s="447"/>
      <c r="Y8" s="470"/>
      <c r="Z8" s="584"/>
      <c r="AA8" s="510"/>
      <c r="AD8" s="471"/>
    </row>
    <row r="9" spans="1:31" s="474" customFormat="1" ht="12.75" customHeight="1" x14ac:dyDescent="0.25">
      <c r="A9" s="436" t="s">
        <v>24</v>
      </c>
      <c r="B9" s="443"/>
      <c r="C9" s="445"/>
      <c r="D9" s="447"/>
      <c r="F9" s="443"/>
      <c r="G9" s="475"/>
      <c r="H9" s="447"/>
      <c r="J9" s="443"/>
      <c r="K9" s="475"/>
      <c r="L9" s="447"/>
      <c r="N9" s="443"/>
      <c r="O9" s="475"/>
      <c r="P9" s="447"/>
      <c r="R9" s="443"/>
      <c r="S9" s="475"/>
      <c r="T9" s="447"/>
      <c r="U9" s="476"/>
      <c r="V9" s="443"/>
      <c r="W9" s="475"/>
      <c r="X9" s="447"/>
      <c r="Z9" s="584"/>
      <c r="AA9" s="557"/>
      <c r="AB9" s="477"/>
      <c r="AC9" s="477"/>
    </row>
    <row r="10" spans="1:31" s="473" customFormat="1" ht="12.75" customHeight="1" x14ac:dyDescent="0.25">
      <c r="A10" s="440" t="s">
        <v>26</v>
      </c>
      <c r="B10" s="443">
        <v>907</v>
      </c>
      <c r="C10" s="443">
        <v>52017.73</v>
      </c>
      <c r="D10" s="610">
        <v>824</v>
      </c>
      <c r="E10" s="610">
        <v>59155.65</v>
      </c>
      <c r="F10" s="443">
        <v>1017</v>
      </c>
      <c r="G10" s="443">
        <v>60392.99</v>
      </c>
      <c r="H10" s="610">
        <v>1081</v>
      </c>
      <c r="I10" s="610">
        <v>62066.9</v>
      </c>
      <c r="J10" s="443">
        <v>839</v>
      </c>
      <c r="K10" s="443">
        <v>44228.37</v>
      </c>
      <c r="L10" s="610">
        <v>664</v>
      </c>
      <c r="M10" s="610">
        <v>34477.339999999997</v>
      </c>
      <c r="N10" s="443">
        <v>700</v>
      </c>
      <c r="O10" s="443">
        <v>41646.17</v>
      </c>
      <c r="P10" s="610">
        <v>909</v>
      </c>
      <c r="Q10" s="610">
        <v>36885.15</v>
      </c>
      <c r="R10" s="443">
        <v>1189</v>
      </c>
      <c r="S10" s="443">
        <v>53736.78</v>
      </c>
      <c r="T10" s="447">
        <v>1288</v>
      </c>
      <c r="U10" s="447">
        <v>61870.400000000001</v>
      </c>
      <c r="V10" s="443">
        <v>1194</v>
      </c>
      <c r="W10" s="443">
        <v>53165.67</v>
      </c>
      <c r="X10" s="447">
        <v>1412</v>
      </c>
      <c r="Y10" s="447">
        <v>64780.82</v>
      </c>
      <c r="Z10" s="584">
        <f>SUM(B10+D10+F10+H10+J10+L10+N10+P10+R10+T10+V10+X10)</f>
        <v>12024</v>
      </c>
      <c r="AA10" s="558">
        <f>SUM(C10,E10,G10,I10,K10,M10,O10,Q10,S10,U10,W10,Y10)</f>
        <v>624423.97</v>
      </c>
      <c r="AB10" s="478"/>
      <c r="AC10" s="479"/>
      <c r="AD10" s="525"/>
      <c r="AE10" s="480"/>
    </row>
    <row r="11" spans="1:31" s="473" customFormat="1" ht="12.75" customHeight="1" x14ac:dyDescent="0.25">
      <c r="A11" s="440" t="s">
        <v>98</v>
      </c>
      <c r="B11" s="443"/>
      <c r="C11" s="443"/>
      <c r="D11" s="610"/>
      <c r="E11" s="610"/>
      <c r="F11" s="443"/>
      <c r="G11" s="443"/>
      <c r="H11" s="610"/>
      <c r="I11" s="610"/>
      <c r="J11" s="443"/>
      <c r="K11" s="443"/>
      <c r="L11" s="610"/>
      <c r="M11" s="610"/>
      <c r="N11" s="443"/>
      <c r="O11" s="443"/>
      <c r="P11" s="610">
        <v>45</v>
      </c>
      <c r="Q11" s="610">
        <v>2780.74</v>
      </c>
      <c r="R11" s="443"/>
      <c r="S11" s="443"/>
      <c r="T11" s="447">
        <v>86</v>
      </c>
      <c r="U11" s="447">
        <v>2912.06</v>
      </c>
      <c r="V11" s="443">
        <v>118</v>
      </c>
      <c r="W11" s="443">
        <v>6351.22</v>
      </c>
      <c r="X11" s="447">
        <v>144</v>
      </c>
      <c r="Y11" s="447">
        <v>6443.1</v>
      </c>
      <c r="Z11" s="584">
        <f>SUM(B11+D11+F11+H11+J11+L11+N11+P11+R11+T11+V11+X11)</f>
        <v>393</v>
      </c>
      <c r="AA11" s="558">
        <f>SUM(C11,E11,G11,I11,K11,M11,O11,Q11,S11,U11,W11,Y11)</f>
        <v>18487.120000000003</v>
      </c>
      <c r="AB11" s="478"/>
      <c r="AC11" s="479"/>
      <c r="AD11" s="525"/>
      <c r="AE11" s="480"/>
    </row>
    <row r="12" spans="1:31" s="473" customFormat="1" ht="12.75" customHeight="1" x14ac:dyDescent="0.25">
      <c r="A12" s="440" t="s">
        <v>76</v>
      </c>
      <c r="B12" s="443">
        <v>16</v>
      </c>
      <c r="C12" s="443">
        <v>557.04</v>
      </c>
      <c r="D12" s="610">
        <v>11</v>
      </c>
      <c r="E12" s="610">
        <v>177.8</v>
      </c>
      <c r="F12" s="443">
        <v>13</v>
      </c>
      <c r="G12" s="443">
        <v>230.22</v>
      </c>
      <c r="H12" s="610">
        <v>10</v>
      </c>
      <c r="I12" s="610">
        <v>334.32</v>
      </c>
      <c r="J12" s="443">
        <v>8</v>
      </c>
      <c r="K12" s="443">
        <v>232.66</v>
      </c>
      <c r="L12" s="610">
        <v>2</v>
      </c>
      <c r="M12" s="610">
        <v>105.6</v>
      </c>
      <c r="N12" s="443">
        <v>4</v>
      </c>
      <c r="O12" s="443">
        <v>-17.32</v>
      </c>
      <c r="P12" s="610">
        <v>8</v>
      </c>
      <c r="Q12" s="610">
        <v>221.03</v>
      </c>
      <c r="R12" s="443">
        <v>173</v>
      </c>
      <c r="S12" s="443">
        <v>8800.9500000000007</v>
      </c>
      <c r="T12" s="447">
        <v>3</v>
      </c>
      <c r="U12" s="447">
        <v>-40.51</v>
      </c>
      <c r="V12" s="443">
        <v>7</v>
      </c>
      <c r="W12" s="443">
        <v>131.84</v>
      </c>
      <c r="X12" s="447">
        <v>7</v>
      </c>
      <c r="Y12" s="447">
        <v>111.77</v>
      </c>
      <c r="Z12" s="584">
        <f>SUM(B12+D12+F12+H12+J12+L12+N12+P12+R12+T12+V12+X12)</f>
        <v>262</v>
      </c>
      <c r="AA12" s="558">
        <f>SUM(C12,E12,G12,I12,K12,M12,O12,Q12,S12,U12,W12,Y12)</f>
        <v>10845.400000000001</v>
      </c>
      <c r="AB12" s="481"/>
      <c r="AC12" s="479"/>
      <c r="AD12" s="525"/>
    </row>
    <row r="13" spans="1:31" s="449" customFormat="1" ht="12.75" customHeight="1" x14ac:dyDescent="0.25">
      <c r="A13" s="440" t="s">
        <v>70</v>
      </c>
      <c r="B13" s="443">
        <v>1139</v>
      </c>
      <c r="C13" s="443">
        <v>1546.96</v>
      </c>
      <c r="D13" s="447">
        <v>1109</v>
      </c>
      <c r="E13" s="447">
        <v>3532.9</v>
      </c>
      <c r="F13" s="443">
        <v>1188</v>
      </c>
      <c r="G13" s="443">
        <v>3101.1</v>
      </c>
      <c r="H13" s="447">
        <v>1183</v>
      </c>
      <c r="I13" s="447">
        <v>5450.67</v>
      </c>
      <c r="J13" s="443">
        <v>947</v>
      </c>
      <c r="K13" s="443">
        <v>3300.85</v>
      </c>
      <c r="L13" s="447">
        <v>810</v>
      </c>
      <c r="M13" s="447">
        <v>2181.77</v>
      </c>
      <c r="N13" s="443">
        <v>518</v>
      </c>
      <c r="O13" s="443">
        <v>-1803.53</v>
      </c>
      <c r="P13" s="447">
        <v>982</v>
      </c>
      <c r="Q13" s="447">
        <v>2943.73</v>
      </c>
      <c r="R13" s="443">
        <v>1465</v>
      </c>
      <c r="S13" s="443">
        <v>3235.61</v>
      </c>
      <c r="T13" s="447">
        <v>1545</v>
      </c>
      <c r="U13" s="447">
        <v>5666.03</v>
      </c>
      <c r="V13" s="443">
        <v>1675</v>
      </c>
      <c r="W13" s="443">
        <v>8801.77</v>
      </c>
      <c r="X13" s="447">
        <v>1672</v>
      </c>
      <c r="Y13" s="447">
        <v>15500.31</v>
      </c>
      <c r="Z13" s="584">
        <f>SUM(B13+D13+F13+H13+J13+L13+N13+P13+R13+T13+V13+X13)</f>
        <v>14233</v>
      </c>
      <c r="AA13" s="558">
        <f>SUM(C13,E13,G13,I13,K13,M13,O13,Q13,S13,U13,W13,Y13)</f>
        <v>53458.17</v>
      </c>
      <c r="AB13" s="481"/>
      <c r="AC13" s="479"/>
      <c r="AD13" s="471"/>
    </row>
    <row r="14" spans="1:31" s="571" customFormat="1" ht="12.75" customHeight="1" x14ac:dyDescent="0.25">
      <c r="A14" s="567" t="s">
        <v>20</v>
      </c>
      <c r="B14" s="580">
        <f t="shared" ref="B14:Y14" si="0">SUM(B10:B13)</f>
        <v>2062</v>
      </c>
      <c r="C14" s="568">
        <f t="shared" si="0"/>
        <v>54121.73</v>
      </c>
      <c r="D14" s="592">
        <f t="shared" si="0"/>
        <v>1944</v>
      </c>
      <c r="E14" s="569">
        <f t="shared" si="0"/>
        <v>62866.350000000006</v>
      </c>
      <c r="F14" s="580">
        <f t="shared" si="0"/>
        <v>2218</v>
      </c>
      <c r="G14" s="568">
        <f t="shared" si="0"/>
        <v>63724.31</v>
      </c>
      <c r="H14" s="577">
        <f t="shared" si="0"/>
        <v>2274</v>
      </c>
      <c r="I14" s="569">
        <f t="shared" si="0"/>
        <v>67851.89</v>
      </c>
      <c r="J14" s="580">
        <f t="shared" si="0"/>
        <v>1794</v>
      </c>
      <c r="K14" s="568">
        <f t="shared" si="0"/>
        <v>47761.880000000005</v>
      </c>
      <c r="L14" s="577">
        <f t="shared" si="0"/>
        <v>1476</v>
      </c>
      <c r="M14" s="569">
        <f t="shared" si="0"/>
        <v>36764.709999999992</v>
      </c>
      <c r="N14" s="580">
        <f t="shared" si="0"/>
        <v>1222</v>
      </c>
      <c r="O14" s="568">
        <f t="shared" si="0"/>
        <v>39825.32</v>
      </c>
      <c r="P14" s="577">
        <f t="shared" si="0"/>
        <v>1944</v>
      </c>
      <c r="Q14" s="569">
        <f t="shared" si="0"/>
        <v>42830.65</v>
      </c>
      <c r="R14" s="580">
        <f t="shared" si="0"/>
        <v>2827</v>
      </c>
      <c r="S14" s="568">
        <f t="shared" si="0"/>
        <v>65773.34</v>
      </c>
      <c r="T14" s="577">
        <f t="shared" si="0"/>
        <v>2922</v>
      </c>
      <c r="U14" s="569">
        <f t="shared" si="0"/>
        <v>70407.98</v>
      </c>
      <c r="V14" s="580">
        <f t="shared" si="0"/>
        <v>2994</v>
      </c>
      <c r="W14" s="568">
        <f t="shared" si="0"/>
        <v>68450.5</v>
      </c>
      <c r="X14" s="577">
        <f t="shared" si="0"/>
        <v>3235</v>
      </c>
      <c r="Y14" s="569">
        <f t="shared" si="0"/>
        <v>86836</v>
      </c>
      <c r="Z14" s="586">
        <f>B14+D14+F14+H14+J14+L14+N14+P14+R14+T14+V14+X14</f>
        <v>26912</v>
      </c>
      <c r="AA14" s="559">
        <f>SUM(C14,E14,G14,I14,K14,M14,O14,Q14,S14,U14,W14,Y14)</f>
        <v>707214.66</v>
      </c>
      <c r="AB14" s="570"/>
      <c r="AD14" s="572"/>
    </row>
    <row r="15" spans="1:31" s="449" customFormat="1" ht="12.75" customHeight="1" x14ac:dyDescent="0.25">
      <c r="A15" s="435"/>
      <c r="B15" s="443"/>
      <c r="C15" s="483"/>
      <c r="D15" s="447"/>
      <c r="E15" s="484"/>
      <c r="F15" s="443"/>
      <c r="G15" s="483"/>
      <c r="H15" s="581"/>
      <c r="I15" s="485"/>
      <c r="J15" s="443"/>
      <c r="K15" s="483"/>
      <c r="L15" s="447"/>
      <c r="M15" s="485"/>
      <c r="N15" s="443"/>
      <c r="O15" s="483"/>
      <c r="P15" s="447"/>
      <c r="Q15" s="485"/>
      <c r="R15" s="443"/>
      <c r="S15" s="483"/>
      <c r="T15" s="447"/>
      <c r="U15" s="485"/>
      <c r="V15" s="443"/>
      <c r="W15" s="483"/>
      <c r="X15" s="447"/>
      <c r="Y15" s="484"/>
      <c r="Z15" s="584"/>
      <c r="AA15" s="560"/>
      <c r="AB15" s="467"/>
      <c r="AD15" s="482"/>
    </row>
    <row r="16" spans="1:31" ht="12.75" customHeight="1" x14ac:dyDescent="0.25">
      <c r="A16" s="436" t="s">
        <v>25</v>
      </c>
      <c r="B16" s="579"/>
      <c r="C16" s="486"/>
      <c r="F16" s="579"/>
      <c r="G16" s="486"/>
      <c r="H16" s="581"/>
      <c r="J16" s="579"/>
      <c r="K16" s="486"/>
      <c r="N16" s="579"/>
      <c r="O16" s="486"/>
      <c r="R16" s="579"/>
      <c r="S16" s="486"/>
      <c r="V16" s="579"/>
      <c r="W16" s="486"/>
      <c r="Z16" s="585"/>
      <c r="AA16" s="561"/>
    </row>
    <row r="17" spans="1:30" ht="12.75" customHeight="1" x14ac:dyDescent="0.25">
      <c r="A17" s="440" t="s">
        <v>49</v>
      </c>
      <c r="B17" s="579"/>
      <c r="C17" s="487"/>
      <c r="E17" s="488"/>
      <c r="F17" s="579"/>
      <c r="G17" s="487"/>
      <c r="I17" s="488"/>
      <c r="J17" s="579"/>
      <c r="K17" s="487"/>
      <c r="M17" s="488"/>
      <c r="N17" s="579"/>
      <c r="O17" s="487"/>
      <c r="Q17" s="488"/>
      <c r="R17" s="579"/>
      <c r="S17" s="487"/>
      <c r="U17" s="488"/>
      <c r="V17" s="579"/>
      <c r="W17" s="487"/>
      <c r="Y17" s="488"/>
      <c r="Z17" s="585"/>
      <c r="AA17" s="561"/>
    </row>
    <row r="18" spans="1:30" ht="12.75" customHeight="1" x14ac:dyDescent="0.25">
      <c r="A18" s="440" t="s">
        <v>22</v>
      </c>
      <c r="B18" s="579"/>
      <c r="C18" s="487"/>
      <c r="E18" s="488"/>
      <c r="F18" s="579"/>
      <c r="G18" s="487"/>
      <c r="I18" s="488"/>
      <c r="J18" s="579"/>
      <c r="K18" s="487"/>
      <c r="M18" s="488"/>
      <c r="N18" s="579"/>
      <c r="O18" s="487"/>
      <c r="Q18" s="488"/>
      <c r="R18" s="579"/>
      <c r="S18" s="487"/>
      <c r="U18" s="488"/>
      <c r="V18" s="579"/>
      <c r="W18" s="487"/>
      <c r="Y18" s="488"/>
      <c r="Z18" s="585"/>
      <c r="AA18" s="561"/>
    </row>
    <row r="19" spans="1:30" ht="12.75" customHeight="1" x14ac:dyDescent="0.25">
      <c r="A19" s="440" t="s">
        <v>53</v>
      </c>
      <c r="B19" s="579">
        <v>18</v>
      </c>
      <c r="C19" s="487">
        <v>12512.22</v>
      </c>
      <c r="D19" s="576">
        <v>1</v>
      </c>
      <c r="E19" s="488">
        <v>111442.05</v>
      </c>
      <c r="F19" s="579">
        <v>7</v>
      </c>
      <c r="G19" s="487">
        <v>11197.11</v>
      </c>
      <c r="H19" s="576">
        <v>27</v>
      </c>
      <c r="I19" s="488">
        <v>20929.939999999999</v>
      </c>
      <c r="J19" s="579">
        <v>14</v>
      </c>
      <c r="K19" s="487">
        <v>14496.37</v>
      </c>
      <c r="L19" s="576">
        <v>-1</v>
      </c>
      <c r="M19" s="488">
        <v>16776.8</v>
      </c>
      <c r="N19" s="579">
        <v>29</v>
      </c>
      <c r="O19" s="487">
        <v>18371.8</v>
      </c>
      <c r="P19" s="576">
        <v>18</v>
      </c>
      <c r="Q19" s="488">
        <v>17188.13</v>
      </c>
      <c r="R19" s="579">
        <v>21</v>
      </c>
      <c r="S19" s="487">
        <v>19081.79</v>
      </c>
      <c r="T19" s="576">
        <v>6</v>
      </c>
      <c r="U19" s="488">
        <v>27173.88</v>
      </c>
      <c r="V19" s="579">
        <v>-10</v>
      </c>
      <c r="W19" s="487">
        <v>25108.01</v>
      </c>
      <c r="X19" s="576">
        <v>24</v>
      </c>
      <c r="Y19" s="488">
        <v>32417.74</v>
      </c>
      <c r="Z19" s="584">
        <f>SUM(B19+D19+F19+H19+J19+L19+N19+P19+R19+T19+V19+X19)</f>
        <v>154</v>
      </c>
      <c r="AA19" s="558">
        <f>SUM(C19,E19,G19,I19,K19,M19,O19,Q19,S19,U19,W19,Y19)</f>
        <v>326695.83999999997</v>
      </c>
    </row>
    <row r="20" spans="1:30" ht="12.75" customHeight="1" x14ac:dyDescent="0.25">
      <c r="A20" s="440" t="s">
        <v>23</v>
      </c>
      <c r="B20" s="579">
        <v>50</v>
      </c>
      <c r="C20" s="487">
        <v>9143.18</v>
      </c>
      <c r="D20" s="576">
        <v>17</v>
      </c>
      <c r="E20" s="488">
        <v>3250.52</v>
      </c>
      <c r="F20" s="579">
        <v>36</v>
      </c>
      <c r="G20" s="487">
        <v>10843.63</v>
      </c>
      <c r="H20" s="576">
        <v>11</v>
      </c>
      <c r="I20" s="488">
        <v>3670.79</v>
      </c>
      <c r="J20" s="579">
        <v>8</v>
      </c>
      <c r="K20" s="487">
        <v>2505.6</v>
      </c>
      <c r="L20" s="576">
        <v>71</v>
      </c>
      <c r="M20" s="488">
        <v>16408.41</v>
      </c>
      <c r="N20" s="579">
        <v>269</v>
      </c>
      <c r="O20" s="487">
        <v>103101.56</v>
      </c>
      <c r="P20" s="576">
        <v>23</v>
      </c>
      <c r="Q20" s="488">
        <v>15052.94</v>
      </c>
      <c r="R20" s="579">
        <v>42</v>
      </c>
      <c r="S20" s="487">
        <v>24931.41</v>
      </c>
      <c r="T20" s="576">
        <v>8</v>
      </c>
      <c r="U20" s="488">
        <v>4176.29</v>
      </c>
      <c r="V20" s="579">
        <v>23</v>
      </c>
      <c r="W20" s="487">
        <v>10871.99</v>
      </c>
      <c r="X20" s="576">
        <v>7</v>
      </c>
      <c r="Y20" s="488">
        <v>4171.13</v>
      </c>
      <c r="Z20" s="584">
        <f>SUM(B20+D20+F20+H20+J20+L20+N20+P20+R20+T20+V20+X20)</f>
        <v>565</v>
      </c>
      <c r="AA20" s="558">
        <f>SUM(C20,E20,G20,I20,K20,M20,O20,Q20,S20,U20,W20,Y20)</f>
        <v>208127.45</v>
      </c>
    </row>
    <row r="21" spans="1:30" ht="12.75" customHeight="1" x14ac:dyDescent="0.25">
      <c r="A21" s="440" t="s">
        <v>55</v>
      </c>
      <c r="B21" s="579">
        <v>38</v>
      </c>
      <c r="C21" s="487">
        <v>12984.45</v>
      </c>
      <c r="D21" s="576">
        <v>14</v>
      </c>
      <c r="E21" s="488">
        <v>5354.7</v>
      </c>
      <c r="F21" s="579">
        <v>12</v>
      </c>
      <c r="G21" s="487">
        <v>3541.3</v>
      </c>
      <c r="H21" s="576">
        <v>16</v>
      </c>
      <c r="I21" s="488">
        <v>6823.6</v>
      </c>
      <c r="J21" s="579">
        <v>21</v>
      </c>
      <c r="K21" s="487">
        <v>7283.4</v>
      </c>
      <c r="L21" s="576">
        <v>19</v>
      </c>
      <c r="M21" s="488">
        <v>9569.7000000000007</v>
      </c>
      <c r="N21" s="579">
        <v>1</v>
      </c>
      <c r="O21" s="487">
        <v>559.91</v>
      </c>
      <c r="P21" s="576">
        <v>6</v>
      </c>
      <c r="Q21" s="488">
        <v>2521.4</v>
      </c>
      <c r="R21" s="579"/>
      <c r="S21" s="487"/>
      <c r="U21" s="488"/>
      <c r="V21" s="579"/>
      <c r="W21" s="487"/>
      <c r="Y21" s="488"/>
      <c r="Z21" s="584">
        <f>SUM(B21+D21+F21+H21+J21+L21+N21+P21+R21+T21+V21+X21)</f>
        <v>127</v>
      </c>
      <c r="AA21" s="558">
        <f>SUM(C21,E21,G21,I21,K21,M21,O21,Q21,S21,U21,W21,Y21)</f>
        <v>48638.460000000014</v>
      </c>
    </row>
    <row r="22" spans="1:30" s="574" customFormat="1" x14ac:dyDescent="0.25">
      <c r="A22" s="573" t="s">
        <v>21</v>
      </c>
      <c r="B22" s="580">
        <f>SUM(B18:B21)</f>
        <v>106</v>
      </c>
      <c r="C22" s="568">
        <f>SUM(C18:C21)</f>
        <v>34639.850000000006</v>
      </c>
      <c r="D22" s="577">
        <f>SUM(D18:D21)</f>
        <v>32</v>
      </c>
      <c r="E22" s="569">
        <f>SUM(E18:E21)</f>
        <v>120047.27</v>
      </c>
      <c r="F22" s="580">
        <f>SUM(F18:F21)</f>
        <v>55</v>
      </c>
      <c r="G22" s="568">
        <f t="shared" ref="G22:Y22" si="1">SUM(G18:G21)</f>
        <v>25582.039999999997</v>
      </c>
      <c r="H22" s="577">
        <f>SUM(H18:H21)</f>
        <v>54</v>
      </c>
      <c r="I22" s="569">
        <f t="shared" si="1"/>
        <v>31424.33</v>
      </c>
      <c r="J22" s="580">
        <f>SUM(J18:J21)</f>
        <v>43</v>
      </c>
      <c r="K22" s="568">
        <f t="shared" si="1"/>
        <v>24285.370000000003</v>
      </c>
      <c r="L22" s="577">
        <f>SUM(L18:L21)</f>
        <v>89</v>
      </c>
      <c r="M22" s="569">
        <f t="shared" si="1"/>
        <v>42754.91</v>
      </c>
      <c r="N22" s="580">
        <f>SUM(N18:N21)</f>
        <v>299</v>
      </c>
      <c r="O22" s="568">
        <f t="shared" si="1"/>
        <v>122033.27</v>
      </c>
      <c r="P22" s="577">
        <f>SUM(P18:P21)</f>
        <v>47</v>
      </c>
      <c r="Q22" s="569">
        <f t="shared" si="1"/>
        <v>34762.47</v>
      </c>
      <c r="R22" s="580">
        <f>SUM(R18:R21)</f>
        <v>63</v>
      </c>
      <c r="S22" s="568">
        <f t="shared" si="1"/>
        <v>44013.2</v>
      </c>
      <c r="T22" s="577">
        <f>SUM(T18:T21)</f>
        <v>14</v>
      </c>
      <c r="U22" s="569">
        <f t="shared" si="1"/>
        <v>31350.170000000002</v>
      </c>
      <c r="V22" s="580">
        <f>SUM(V18:V21)</f>
        <v>13</v>
      </c>
      <c r="W22" s="568">
        <f t="shared" si="1"/>
        <v>35980</v>
      </c>
      <c r="X22" s="577">
        <f>SUM(X18:X21)</f>
        <v>31</v>
      </c>
      <c r="Y22" s="569">
        <f t="shared" si="1"/>
        <v>36588.870000000003</v>
      </c>
      <c r="Z22" s="586">
        <f>SUM(Z18:Z21)</f>
        <v>846</v>
      </c>
      <c r="AA22" s="562">
        <f>SUM(AA18:AA21)</f>
        <v>583461.75</v>
      </c>
    </row>
    <row r="23" spans="1:30" ht="12.75" customHeight="1" x14ac:dyDescent="0.25">
      <c r="A23" s="436"/>
      <c r="B23" s="579"/>
      <c r="C23" s="487"/>
      <c r="E23" s="488"/>
      <c r="F23" s="579"/>
      <c r="G23" s="487"/>
      <c r="I23" s="488"/>
      <c r="J23" s="579"/>
      <c r="K23" s="487"/>
      <c r="M23" s="488"/>
      <c r="N23" s="579"/>
      <c r="O23" s="487"/>
      <c r="Q23" s="488"/>
      <c r="R23" s="579"/>
      <c r="S23" s="487"/>
      <c r="U23" s="488"/>
      <c r="V23" s="579"/>
      <c r="W23" s="487"/>
      <c r="Y23" s="488"/>
      <c r="Z23" s="585"/>
      <c r="AA23" s="561"/>
    </row>
    <row r="24" spans="1:30" ht="12.75" customHeight="1" x14ac:dyDescent="0.25">
      <c r="A24" s="436" t="s">
        <v>27</v>
      </c>
      <c r="B24" s="579"/>
      <c r="C24" s="486"/>
      <c r="F24" s="579"/>
      <c r="G24" s="486"/>
      <c r="J24" s="579"/>
      <c r="K24" s="487"/>
      <c r="M24" s="488"/>
      <c r="N24" s="579"/>
      <c r="O24" s="487"/>
      <c r="Q24" s="488"/>
      <c r="R24" s="579"/>
      <c r="S24" s="487"/>
      <c r="U24" s="488"/>
      <c r="V24" s="579"/>
      <c r="W24" s="487"/>
      <c r="Y24" s="488"/>
      <c r="Z24" s="585"/>
      <c r="AA24" s="561"/>
    </row>
    <row r="25" spans="1:30" ht="12.75" customHeight="1" x14ac:dyDescent="0.25">
      <c r="A25" s="440" t="s">
        <v>50</v>
      </c>
      <c r="B25" s="579"/>
      <c r="C25" s="489"/>
      <c r="E25" s="490"/>
      <c r="F25" s="579"/>
      <c r="G25" s="491"/>
      <c r="I25" s="492"/>
      <c r="J25" s="579"/>
      <c r="K25" s="493"/>
      <c r="M25" s="490"/>
      <c r="N25" s="579"/>
      <c r="O25" s="489"/>
      <c r="Q25" s="490"/>
      <c r="R25" s="579"/>
      <c r="S25" s="489"/>
      <c r="U25" s="490"/>
      <c r="V25" s="579"/>
      <c r="W25" s="489"/>
      <c r="Y25" s="490"/>
      <c r="Z25" s="585"/>
      <c r="AA25" s="561"/>
    </row>
    <row r="26" spans="1:30" ht="12.75" customHeight="1" x14ac:dyDescent="0.25">
      <c r="A26" s="440" t="s">
        <v>51</v>
      </c>
      <c r="B26" s="579"/>
      <c r="C26" s="489"/>
      <c r="E26" s="490"/>
      <c r="F26" s="579"/>
      <c r="G26" s="491"/>
      <c r="I26" s="492"/>
      <c r="J26" s="579"/>
      <c r="K26" s="493"/>
      <c r="M26" s="490"/>
      <c r="N26" s="579"/>
      <c r="O26" s="489"/>
      <c r="Q26" s="490"/>
      <c r="R26" s="579"/>
      <c r="S26" s="489"/>
      <c r="U26" s="490"/>
      <c r="V26" s="579"/>
      <c r="W26" s="489"/>
      <c r="Y26" s="490"/>
      <c r="Z26" s="585"/>
      <c r="AA26" s="561"/>
      <c r="AD26" s="494"/>
    </row>
    <row r="27" spans="1:30" s="497" customFormat="1" ht="12.75" customHeight="1" x14ac:dyDescent="0.25">
      <c r="A27" s="468" t="s">
        <v>68</v>
      </c>
      <c r="B27" s="580">
        <f t="shared" ref="B27:Y27" si="2">B25+B26</f>
        <v>0</v>
      </c>
      <c r="C27" s="495">
        <f t="shared" si="2"/>
        <v>0</v>
      </c>
      <c r="D27" s="577">
        <f t="shared" si="2"/>
        <v>0</v>
      </c>
      <c r="E27" s="496">
        <f t="shared" si="2"/>
        <v>0</v>
      </c>
      <c r="F27" s="580">
        <f t="shared" si="2"/>
        <v>0</v>
      </c>
      <c r="G27" s="495">
        <f t="shared" si="2"/>
        <v>0</v>
      </c>
      <c r="H27" s="577">
        <f t="shared" si="2"/>
        <v>0</v>
      </c>
      <c r="I27" s="496">
        <f t="shared" si="2"/>
        <v>0</v>
      </c>
      <c r="J27" s="580">
        <f t="shared" si="2"/>
        <v>0</v>
      </c>
      <c r="K27" s="495">
        <f t="shared" si="2"/>
        <v>0</v>
      </c>
      <c r="L27" s="577">
        <f t="shared" si="2"/>
        <v>0</v>
      </c>
      <c r="M27" s="496">
        <f t="shared" si="2"/>
        <v>0</v>
      </c>
      <c r="N27" s="580">
        <f t="shared" si="2"/>
        <v>0</v>
      </c>
      <c r="O27" s="495">
        <f t="shared" si="2"/>
        <v>0</v>
      </c>
      <c r="P27" s="577">
        <f t="shared" si="2"/>
        <v>0</v>
      </c>
      <c r="Q27" s="496">
        <f t="shared" si="2"/>
        <v>0</v>
      </c>
      <c r="R27" s="580">
        <f t="shared" si="2"/>
        <v>0</v>
      </c>
      <c r="S27" s="495">
        <f t="shared" si="2"/>
        <v>0</v>
      </c>
      <c r="T27" s="577">
        <f t="shared" si="2"/>
        <v>0</v>
      </c>
      <c r="U27" s="496">
        <f t="shared" si="2"/>
        <v>0</v>
      </c>
      <c r="V27" s="580">
        <f t="shared" si="2"/>
        <v>0</v>
      </c>
      <c r="W27" s="495">
        <f t="shared" si="2"/>
        <v>0</v>
      </c>
      <c r="X27" s="577">
        <f t="shared" si="2"/>
        <v>0</v>
      </c>
      <c r="Y27" s="496">
        <f t="shared" si="2"/>
        <v>0</v>
      </c>
      <c r="Z27" s="586">
        <f t="shared" ref="Z27:AA27" si="3">SUM(Z25:Z26)</f>
        <v>0</v>
      </c>
      <c r="AA27" s="559">
        <f t="shared" si="3"/>
        <v>0</v>
      </c>
    </row>
    <row r="28" spans="1:30" s="497" customFormat="1" ht="12.75" customHeight="1" x14ac:dyDescent="0.25">
      <c r="A28" s="468"/>
      <c r="B28" s="443"/>
      <c r="C28" s="498"/>
      <c r="D28" s="447"/>
      <c r="E28" s="499"/>
      <c r="F28" s="443"/>
      <c r="G28" s="498"/>
      <c r="H28" s="447"/>
      <c r="I28" s="499"/>
      <c r="J28" s="443"/>
      <c r="K28" s="498"/>
      <c r="L28" s="447"/>
      <c r="M28" s="499"/>
      <c r="N28" s="443"/>
      <c r="O28" s="498"/>
      <c r="P28" s="447"/>
      <c r="Q28" s="499"/>
      <c r="R28" s="443"/>
      <c r="S28" s="498"/>
      <c r="T28" s="447"/>
      <c r="U28" s="499"/>
      <c r="V28" s="443"/>
      <c r="W28" s="498"/>
      <c r="X28" s="447"/>
      <c r="Y28" s="499"/>
      <c r="Z28" s="584"/>
      <c r="AA28" s="510"/>
    </row>
    <row r="29" spans="1:30" ht="12.75" customHeight="1" x14ac:dyDescent="0.25">
      <c r="A29" s="500" t="s">
        <v>19</v>
      </c>
      <c r="B29" s="579">
        <f t="shared" ref="B29:AA29" si="4">SUM(B14+B22+B27)</f>
        <v>2168</v>
      </c>
      <c r="C29" s="457">
        <f t="shared" si="4"/>
        <v>88761.580000000016</v>
      </c>
      <c r="D29" s="576">
        <f t="shared" si="4"/>
        <v>1976</v>
      </c>
      <c r="E29" s="458">
        <f t="shared" si="4"/>
        <v>182913.62</v>
      </c>
      <c r="F29" s="579">
        <f t="shared" si="4"/>
        <v>2273</v>
      </c>
      <c r="G29" s="457">
        <f t="shared" si="4"/>
        <v>89306.349999999991</v>
      </c>
      <c r="H29" s="576">
        <f t="shared" si="4"/>
        <v>2328</v>
      </c>
      <c r="I29" s="458">
        <f t="shared" si="4"/>
        <v>99276.22</v>
      </c>
      <c r="J29" s="579">
        <f t="shared" si="4"/>
        <v>1837</v>
      </c>
      <c r="K29" s="457">
        <f t="shared" si="4"/>
        <v>72047.25</v>
      </c>
      <c r="L29" s="576">
        <f t="shared" si="4"/>
        <v>1565</v>
      </c>
      <c r="M29" s="458">
        <f t="shared" si="4"/>
        <v>79519.62</v>
      </c>
      <c r="N29" s="579">
        <f t="shared" si="4"/>
        <v>1521</v>
      </c>
      <c r="O29" s="457">
        <f t="shared" si="4"/>
        <v>161858.59</v>
      </c>
      <c r="P29" s="576">
        <f t="shared" si="4"/>
        <v>1991</v>
      </c>
      <c r="Q29" s="458">
        <f t="shared" si="4"/>
        <v>77593.119999999995</v>
      </c>
      <c r="R29" s="579">
        <f t="shared" si="4"/>
        <v>2890</v>
      </c>
      <c r="S29" s="457">
        <f t="shared" si="4"/>
        <v>109786.54</v>
      </c>
      <c r="T29" s="576">
        <f t="shared" si="4"/>
        <v>2936</v>
      </c>
      <c r="U29" s="458">
        <f t="shared" si="4"/>
        <v>101758.15</v>
      </c>
      <c r="V29" s="579">
        <f t="shared" si="4"/>
        <v>3007</v>
      </c>
      <c r="W29" s="457">
        <f t="shared" si="4"/>
        <v>104430.5</v>
      </c>
      <c r="X29" s="576">
        <f t="shared" si="4"/>
        <v>3266</v>
      </c>
      <c r="Y29" s="458">
        <f t="shared" si="4"/>
        <v>123424.87</v>
      </c>
      <c r="Z29" s="585">
        <f t="shared" si="4"/>
        <v>27758</v>
      </c>
      <c r="AA29" s="561">
        <f t="shared" si="4"/>
        <v>1290676.4100000001</v>
      </c>
    </row>
    <row r="30" spans="1:30" s="449" customFormat="1" ht="12.75" customHeight="1" x14ac:dyDescent="0.25">
      <c r="A30" s="471"/>
      <c r="B30" s="443"/>
      <c r="C30" s="443"/>
      <c r="D30" s="447"/>
      <c r="E30" s="447"/>
      <c r="F30" s="443"/>
      <c r="G30" s="443"/>
      <c r="H30" s="447"/>
      <c r="I30" s="447"/>
      <c r="J30" s="443"/>
      <c r="K30" s="443"/>
      <c r="L30" s="447"/>
      <c r="M30" s="447"/>
      <c r="N30" s="443"/>
      <c r="O30" s="443"/>
      <c r="P30" s="447"/>
      <c r="R30" s="443"/>
      <c r="S30" s="501"/>
      <c r="T30" s="447"/>
      <c r="U30" s="502"/>
      <c r="V30" s="443"/>
      <c r="W30" s="443"/>
      <c r="X30" s="447"/>
      <c r="Z30" s="584"/>
      <c r="AA30" s="557"/>
    </row>
    <row r="31" spans="1:30" s="449" customFormat="1" ht="12.75" customHeight="1" x14ac:dyDescent="0.25">
      <c r="A31" s="436" t="s">
        <v>28</v>
      </c>
      <c r="B31" s="443"/>
      <c r="C31" s="460"/>
      <c r="D31" s="447"/>
      <c r="E31" s="461"/>
      <c r="F31" s="443"/>
      <c r="G31" s="503"/>
      <c r="H31" s="447"/>
      <c r="I31" s="461"/>
      <c r="J31" s="443"/>
      <c r="K31" s="460"/>
      <c r="L31" s="447"/>
      <c r="M31" s="461"/>
      <c r="N31" s="443"/>
      <c r="O31" s="460"/>
      <c r="P31" s="447"/>
      <c r="Q31" s="461"/>
      <c r="R31" s="443"/>
      <c r="S31" s="460"/>
      <c r="T31" s="447"/>
      <c r="U31" s="461"/>
      <c r="V31" s="443"/>
      <c r="W31" s="460"/>
      <c r="X31" s="447"/>
      <c r="Y31" s="461"/>
      <c r="Z31" s="584"/>
      <c r="AA31" s="510"/>
    </row>
    <row r="32" spans="1:30" x14ac:dyDescent="0.25">
      <c r="A32" s="463" t="s">
        <v>46</v>
      </c>
      <c r="B32" s="443">
        <v>13</v>
      </c>
      <c r="C32" s="504">
        <v>1923.51</v>
      </c>
      <c r="D32" s="447">
        <v>11</v>
      </c>
      <c r="E32" s="505">
        <v>2572.21</v>
      </c>
      <c r="F32" s="443">
        <v>11</v>
      </c>
      <c r="G32" s="504">
        <v>2441.56</v>
      </c>
      <c r="H32" s="447">
        <v>7</v>
      </c>
      <c r="I32" s="505">
        <v>825.28</v>
      </c>
      <c r="J32" s="443">
        <v>6</v>
      </c>
      <c r="K32" s="504">
        <v>874.46</v>
      </c>
      <c r="L32" s="447">
        <v>5</v>
      </c>
      <c r="M32" s="505">
        <v>1106.83</v>
      </c>
      <c r="N32" s="443">
        <v>6</v>
      </c>
      <c r="O32" s="504">
        <v>1598.52</v>
      </c>
      <c r="P32" s="447">
        <v>2</v>
      </c>
      <c r="Q32" s="505">
        <v>459.5</v>
      </c>
      <c r="R32" s="443"/>
      <c r="S32" s="504"/>
      <c r="T32" s="447"/>
      <c r="U32" s="505"/>
      <c r="V32" s="443"/>
      <c r="W32" s="504"/>
      <c r="X32" s="447"/>
      <c r="Y32" s="505"/>
      <c r="Z32" s="585"/>
      <c r="AA32" s="558">
        <f>SUM(C32,E32,G32,I32,K32,M32,O32,Q32,S32,U32,W32,Y32)</f>
        <v>11801.87</v>
      </c>
    </row>
    <row r="33" spans="1:29" x14ac:dyDescent="0.25">
      <c r="A33" s="463" t="s">
        <v>62</v>
      </c>
      <c r="B33" s="443"/>
      <c r="C33" s="504"/>
      <c r="D33" s="447"/>
      <c r="E33" s="505"/>
      <c r="F33" s="443"/>
      <c r="G33" s="504"/>
      <c r="H33" s="447"/>
      <c r="I33" s="505"/>
      <c r="J33" s="443"/>
      <c r="K33" s="504"/>
      <c r="L33" s="447"/>
      <c r="M33" s="505"/>
      <c r="N33" s="443"/>
      <c r="O33" s="504"/>
      <c r="P33" s="447"/>
      <c r="Q33" s="505"/>
      <c r="R33" s="443"/>
      <c r="S33" s="504"/>
      <c r="T33" s="447"/>
      <c r="U33" s="505"/>
      <c r="V33" s="443"/>
      <c r="W33" s="504"/>
      <c r="X33" s="447"/>
      <c r="Y33" s="505"/>
      <c r="Z33" s="585"/>
      <c r="AA33" s="558">
        <f>SUM(C33,E33,G33,I33,K33,M33,O33,Q33,S33,U33,W33,Y33)</f>
        <v>0</v>
      </c>
    </row>
    <row r="34" spans="1:29" x14ac:dyDescent="0.25">
      <c r="A34" s="463" t="s">
        <v>47</v>
      </c>
      <c r="B34" s="453"/>
      <c r="C34" s="506"/>
      <c r="D34" s="454"/>
      <c r="E34" s="507"/>
      <c r="F34" s="453"/>
      <c r="G34" s="506"/>
      <c r="H34" s="454"/>
      <c r="I34" s="507"/>
      <c r="J34" s="453"/>
      <c r="K34" s="506"/>
      <c r="L34" s="454"/>
      <c r="M34" s="507"/>
      <c r="N34" s="453"/>
      <c r="O34" s="506"/>
      <c r="P34" s="454"/>
      <c r="Q34" s="507"/>
      <c r="R34" s="453"/>
      <c r="S34" s="506"/>
      <c r="T34" s="454"/>
      <c r="U34" s="507"/>
      <c r="V34" s="453"/>
      <c r="W34" s="506"/>
      <c r="X34" s="454"/>
      <c r="Y34" s="507"/>
      <c r="Z34" s="587"/>
      <c r="AA34" s="563">
        <f>SUM(C34,E34,G34,I34,K34,M34,O34,Q34,S34,U34,W34,Y34)</f>
        <v>0</v>
      </c>
    </row>
    <row r="35" spans="1:29" s="436" customFormat="1" ht="12.75" customHeight="1" x14ac:dyDescent="0.25">
      <c r="A35" s="436" t="s">
        <v>59</v>
      </c>
      <c r="B35" s="443">
        <f t="shared" ref="B35:AA35" si="5">SUM(B32:B34)</f>
        <v>13</v>
      </c>
      <c r="C35" s="508">
        <f t="shared" si="5"/>
        <v>1923.51</v>
      </c>
      <c r="D35" s="447">
        <f t="shared" si="5"/>
        <v>11</v>
      </c>
      <c r="E35" s="509">
        <f t="shared" si="5"/>
        <v>2572.21</v>
      </c>
      <c r="F35" s="443">
        <f t="shared" si="5"/>
        <v>11</v>
      </c>
      <c r="G35" s="508">
        <f t="shared" si="5"/>
        <v>2441.56</v>
      </c>
      <c r="H35" s="447">
        <f t="shared" si="5"/>
        <v>7</v>
      </c>
      <c r="I35" s="509">
        <f t="shared" si="5"/>
        <v>825.28</v>
      </c>
      <c r="J35" s="443">
        <f t="shared" si="5"/>
        <v>6</v>
      </c>
      <c r="K35" s="508">
        <f t="shared" si="5"/>
        <v>874.46</v>
      </c>
      <c r="L35" s="447">
        <f t="shared" si="5"/>
        <v>5</v>
      </c>
      <c r="M35" s="509">
        <f t="shared" si="5"/>
        <v>1106.83</v>
      </c>
      <c r="N35" s="443">
        <f t="shared" si="5"/>
        <v>6</v>
      </c>
      <c r="O35" s="508">
        <f t="shared" si="5"/>
        <v>1598.52</v>
      </c>
      <c r="P35" s="447">
        <f t="shared" si="5"/>
        <v>2</v>
      </c>
      <c r="Q35" s="509">
        <f t="shared" si="5"/>
        <v>459.5</v>
      </c>
      <c r="R35" s="443">
        <f t="shared" si="5"/>
        <v>0</v>
      </c>
      <c r="S35" s="508">
        <f t="shared" si="5"/>
        <v>0</v>
      </c>
      <c r="T35" s="447">
        <f t="shared" si="5"/>
        <v>0</v>
      </c>
      <c r="U35" s="509">
        <f t="shared" si="5"/>
        <v>0</v>
      </c>
      <c r="V35" s="443">
        <f t="shared" si="5"/>
        <v>0</v>
      </c>
      <c r="W35" s="508">
        <f t="shared" si="5"/>
        <v>0</v>
      </c>
      <c r="X35" s="447">
        <f t="shared" si="5"/>
        <v>0</v>
      </c>
      <c r="Y35" s="509">
        <f t="shared" si="5"/>
        <v>0</v>
      </c>
      <c r="Z35" s="584">
        <f t="shared" si="5"/>
        <v>0</v>
      </c>
      <c r="AA35" s="510">
        <f t="shared" si="5"/>
        <v>11801.87</v>
      </c>
      <c r="AB35" s="511"/>
      <c r="AC35" s="512"/>
    </row>
    <row r="36" spans="1:29" s="436" customFormat="1" ht="12.75" customHeight="1" x14ac:dyDescent="0.25">
      <c r="B36" s="443"/>
      <c r="C36" s="508"/>
      <c r="D36" s="447"/>
      <c r="E36" s="509"/>
      <c r="F36" s="443"/>
      <c r="G36" s="508"/>
      <c r="H36" s="447"/>
      <c r="I36" s="509"/>
      <c r="J36" s="443"/>
      <c r="K36" s="508"/>
      <c r="L36" s="447"/>
      <c r="M36" s="509"/>
      <c r="N36" s="443"/>
      <c r="O36" s="508"/>
      <c r="P36" s="447"/>
      <c r="Q36" s="509"/>
      <c r="R36" s="443"/>
      <c r="S36" s="508"/>
      <c r="T36" s="447"/>
      <c r="U36" s="509"/>
      <c r="V36" s="443"/>
      <c r="W36" s="508"/>
      <c r="X36" s="447"/>
      <c r="Y36" s="509"/>
      <c r="Z36" s="584"/>
      <c r="AA36" s="510"/>
      <c r="AB36" s="511"/>
      <c r="AC36" s="512"/>
    </row>
    <row r="37" spans="1:29" s="513" customFormat="1" ht="12.75" customHeight="1" x14ac:dyDescent="0.25">
      <c r="A37" s="513" t="s">
        <v>63</v>
      </c>
      <c r="B37" s="579"/>
      <c r="C37" s="491">
        <f>Statewide!C37*0.4</f>
        <v>5937.268</v>
      </c>
      <c r="D37" s="576"/>
      <c r="E37" s="513">
        <f>Statewide!E37*0.4</f>
        <v>5937.268</v>
      </c>
      <c r="F37" s="579"/>
      <c r="G37" s="491">
        <f>Statewide!G37*0.4</f>
        <v>5937.268</v>
      </c>
      <c r="H37" s="576"/>
      <c r="I37" s="513">
        <f>Statewide!I37*0.4</f>
        <v>5937.268</v>
      </c>
      <c r="J37" s="579"/>
      <c r="K37" s="491">
        <f>Statewide!K37*0.4</f>
        <v>5937.268</v>
      </c>
      <c r="L37" s="576"/>
      <c r="M37" s="513">
        <f>Statewide!M37*0.4</f>
        <v>5937.268</v>
      </c>
      <c r="N37" s="579"/>
      <c r="O37" s="491">
        <f>Statewide!O37*0.4</f>
        <v>5937.268</v>
      </c>
      <c r="P37" s="576"/>
      <c r="Q37" s="513">
        <f>Statewide!Q37*0.4</f>
        <v>5937.268</v>
      </c>
      <c r="R37" s="579"/>
      <c r="S37" s="491">
        <f>Statewide!S37*0.4</f>
        <v>5937.268</v>
      </c>
      <c r="T37" s="576"/>
      <c r="U37" s="513">
        <f>Statewide!U37*0.4</f>
        <v>5937.268</v>
      </c>
      <c r="V37" s="579"/>
      <c r="W37" s="491">
        <f>Statewide!W37*0.4</f>
        <v>5937.268</v>
      </c>
      <c r="X37" s="576"/>
      <c r="Y37" s="513">
        <f>Statewide!Y37*0.4</f>
        <v>0</v>
      </c>
      <c r="Z37" s="585"/>
      <c r="AA37" s="564">
        <f>SUM(B37:Z37)</f>
        <v>65309.947999999989</v>
      </c>
    </row>
    <row r="38" spans="1:29" s="440" customFormat="1" ht="12.75" customHeight="1" x14ac:dyDescent="0.25">
      <c r="A38" s="436"/>
      <c r="B38" s="579"/>
      <c r="C38" s="514"/>
      <c r="D38" s="576"/>
      <c r="E38" s="515"/>
      <c r="F38" s="579"/>
      <c r="G38" s="514"/>
      <c r="H38" s="576"/>
      <c r="I38" s="515"/>
      <c r="J38" s="579"/>
      <c r="K38" s="514"/>
      <c r="L38" s="576"/>
      <c r="M38" s="515"/>
      <c r="N38" s="579"/>
      <c r="O38" s="514"/>
      <c r="P38" s="576"/>
      <c r="Q38" s="515"/>
      <c r="R38" s="579"/>
      <c r="S38" s="514"/>
      <c r="T38" s="576"/>
      <c r="U38" s="515"/>
      <c r="V38" s="579"/>
      <c r="W38" s="514"/>
      <c r="X38" s="576"/>
      <c r="Y38" s="515"/>
      <c r="Z38" s="585"/>
      <c r="AA38" s="565"/>
    </row>
    <row r="39" spans="1:29" s="519" customFormat="1" ht="26.4" x14ac:dyDescent="0.25">
      <c r="A39" s="516" t="s">
        <v>64</v>
      </c>
      <c r="B39" s="578"/>
      <c r="C39" s="517">
        <f>C29-C3-C35-(C37-C4)</f>
        <v>48700.802000000011</v>
      </c>
      <c r="D39" s="578"/>
      <c r="E39" s="517">
        <f>E29-E3-E35-(E37-E4)</f>
        <v>141404.14199999999</v>
      </c>
      <c r="F39" s="578"/>
      <c r="G39" s="517">
        <f>G29-G3-G35-(G37-G4)</f>
        <v>44447.521999999997</v>
      </c>
      <c r="H39" s="578"/>
      <c r="I39" s="517">
        <f>I29-I3-I35-(I37-I4)</f>
        <v>55593.672000000006</v>
      </c>
      <c r="J39" s="578"/>
      <c r="K39" s="517">
        <f>K29-K3-K35-(K37-K4)</f>
        <v>35135.521999999997</v>
      </c>
      <c r="L39" s="578"/>
      <c r="M39" s="517">
        <f>M29-M3-M35-(M37-M4)</f>
        <v>43875.521999999997</v>
      </c>
      <c r="N39" s="578"/>
      <c r="O39" s="517">
        <f>O29-O3-O35-(O37-O4)</f>
        <v>119842.802</v>
      </c>
      <c r="P39" s="578"/>
      <c r="Q39" s="517">
        <f>Q29-Q3-Q35-(Q37-Q4)</f>
        <v>37036.351999999999</v>
      </c>
      <c r="R39" s="578"/>
      <c r="S39" s="517">
        <f>S29-S3-S35-(S37-S4)</f>
        <v>58969.271999999997</v>
      </c>
      <c r="T39" s="578"/>
      <c r="U39" s="517">
        <f>U29-U3-U35-(U37-U4)</f>
        <v>49520.881999999998</v>
      </c>
      <c r="V39" s="578"/>
      <c r="W39" s="517">
        <f>W29-W3-W35-(W37-W4)</f>
        <v>54833.232000000004</v>
      </c>
      <c r="X39" s="578"/>
      <c r="Y39" s="517">
        <f>Y29-Y3-Y35-(Y37-Y4)</f>
        <v>75964.87</v>
      </c>
      <c r="Z39" s="578"/>
      <c r="AA39" s="566">
        <f>AA29-AA3-AA35-(AA37-AA4)</f>
        <v>765324.59200000018</v>
      </c>
      <c r="AB39" s="518"/>
      <c r="AC39" s="518"/>
    </row>
  </sheetData>
  <mergeCells count="12">
    <mergeCell ref="V1:W1"/>
    <mergeCell ref="X1:Y1"/>
    <mergeCell ref="L1:M1"/>
    <mergeCell ref="N1:O1"/>
    <mergeCell ref="P1:Q1"/>
    <mergeCell ref="R1:S1"/>
    <mergeCell ref="T1:U1"/>
    <mergeCell ref="B1:C1"/>
    <mergeCell ref="D1:E1"/>
    <mergeCell ref="F1:G1"/>
    <mergeCell ref="H1:I1"/>
    <mergeCell ref="J1:K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E39"/>
  <sheetViews>
    <sheetView zoomScaleNormal="100" workbookViewId="0">
      <pane xSplit="1" topLeftCell="T1" activePane="topRight" state="frozen"/>
      <selection pane="topRight"/>
    </sheetView>
  </sheetViews>
  <sheetFormatPr defaultColWidth="9.109375" defaultRowHeight="13.2" x14ac:dyDescent="0.25"/>
  <cols>
    <col min="1" max="1" width="50.6640625" style="346" customWidth="1"/>
    <col min="2" max="2" width="9.6640625" style="356" customWidth="1"/>
    <col min="3" max="3" width="14.5546875" style="357" customWidth="1"/>
    <col min="4" max="4" width="9.6640625" style="356" customWidth="1"/>
    <col min="5" max="5" width="14.5546875" style="357" customWidth="1"/>
    <col min="6" max="6" width="9.6640625" style="356" customWidth="1"/>
    <col min="7" max="7" width="14.5546875" style="357" customWidth="1"/>
    <col min="8" max="8" width="9.6640625" style="356" customWidth="1"/>
    <col min="9" max="9" width="14.5546875" style="357" customWidth="1"/>
    <col min="10" max="10" width="9.6640625" style="356" customWidth="1"/>
    <col min="11" max="11" width="14.5546875" style="357" customWidth="1"/>
    <col min="12" max="12" width="9.6640625" style="356" customWidth="1"/>
    <col min="13" max="13" width="14.5546875" style="357" customWidth="1"/>
    <col min="14" max="14" width="9.6640625" style="356" customWidth="1"/>
    <col min="15" max="15" width="14.5546875" style="357" customWidth="1"/>
    <col min="16" max="16" width="9.6640625" style="356" customWidth="1"/>
    <col min="17" max="17" width="14.5546875" style="357" customWidth="1"/>
    <col min="18" max="18" width="9.6640625" style="356" customWidth="1"/>
    <col min="19" max="19" width="14.5546875" style="357" customWidth="1"/>
    <col min="20" max="20" width="9.6640625" style="356" customWidth="1"/>
    <col min="21" max="21" width="14.5546875" style="357" customWidth="1"/>
    <col min="22" max="22" width="9.6640625" style="356" customWidth="1"/>
    <col min="23" max="23" width="14.5546875" style="357" customWidth="1"/>
    <col min="24" max="24" width="9.6640625" style="356" customWidth="1"/>
    <col min="25" max="25" width="14.5546875" style="617" customWidth="1"/>
    <col min="26" max="26" width="9.6640625" style="356" customWidth="1"/>
    <col min="27" max="27" width="14.5546875" style="433" customWidth="1"/>
    <col min="28" max="28" width="12.33203125" style="345" bestFit="1" customWidth="1"/>
    <col min="29" max="29" width="11.6640625" style="346" bestFit="1" customWidth="1"/>
    <col min="30" max="16384" width="9.109375" style="346"/>
  </cols>
  <sheetData>
    <row r="1" spans="1:31" ht="16.5" customHeight="1" x14ac:dyDescent="0.25">
      <c r="A1" s="96" t="s">
        <v>94</v>
      </c>
      <c r="B1" s="638" t="s">
        <v>0</v>
      </c>
      <c r="C1" s="638"/>
      <c r="D1" s="639" t="s">
        <v>1</v>
      </c>
      <c r="E1" s="639"/>
      <c r="F1" s="638" t="s">
        <v>2</v>
      </c>
      <c r="G1" s="638"/>
      <c r="H1" s="639" t="s">
        <v>3</v>
      </c>
      <c r="I1" s="639"/>
      <c r="J1" s="638" t="s">
        <v>4</v>
      </c>
      <c r="K1" s="638"/>
      <c r="L1" s="639" t="s">
        <v>5</v>
      </c>
      <c r="M1" s="639"/>
      <c r="N1" s="638" t="s">
        <v>6</v>
      </c>
      <c r="O1" s="638"/>
      <c r="P1" s="639" t="s">
        <v>7</v>
      </c>
      <c r="Q1" s="639"/>
      <c r="R1" s="638" t="s">
        <v>8</v>
      </c>
      <c r="S1" s="638"/>
      <c r="T1" s="639" t="s">
        <v>9</v>
      </c>
      <c r="U1" s="639"/>
      <c r="V1" s="638" t="s">
        <v>10</v>
      </c>
      <c r="W1" s="638"/>
      <c r="X1" s="639" t="s">
        <v>11</v>
      </c>
      <c r="Y1" s="639"/>
      <c r="Z1" s="640" t="s">
        <v>12</v>
      </c>
      <c r="AA1" s="640"/>
    </row>
    <row r="2" spans="1:31" ht="12.75" customHeight="1" x14ac:dyDescent="0.25">
      <c r="A2" s="347" t="s">
        <v>66</v>
      </c>
      <c r="B2" s="348" t="s">
        <v>13</v>
      </c>
      <c r="C2" s="349" t="s">
        <v>14</v>
      </c>
      <c r="D2" s="350" t="s">
        <v>13</v>
      </c>
      <c r="E2" s="351" t="s">
        <v>14</v>
      </c>
      <c r="F2" s="348" t="s">
        <v>13</v>
      </c>
      <c r="G2" s="349" t="s">
        <v>14</v>
      </c>
      <c r="H2" s="350" t="s">
        <v>13</v>
      </c>
      <c r="I2" s="351" t="s">
        <v>14</v>
      </c>
      <c r="J2" s="348" t="s">
        <v>13</v>
      </c>
      <c r="K2" s="349" t="s">
        <v>14</v>
      </c>
      <c r="L2" s="350" t="s">
        <v>13</v>
      </c>
      <c r="M2" s="351" t="s">
        <v>14</v>
      </c>
      <c r="N2" s="348" t="s">
        <v>13</v>
      </c>
      <c r="O2" s="349" t="s">
        <v>14</v>
      </c>
      <c r="P2" s="350" t="s">
        <v>13</v>
      </c>
      <c r="Q2" s="351" t="s">
        <v>14</v>
      </c>
      <c r="R2" s="348" t="s">
        <v>13</v>
      </c>
      <c r="S2" s="349" t="s">
        <v>14</v>
      </c>
      <c r="T2" s="350" t="s">
        <v>13</v>
      </c>
      <c r="U2" s="351" t="s">
        <v>14</v>
      </c>
      <c r="V2" s="348" t="s">
        <v>13</v>
      </c>
      <c r="W2" s="349" t="s">
        <v>14</v>
      </c>
      <c r="X2" s="350" t="s">
        <v>13</v>
      </c>
      <c r="Y2" s="616" t="s">
        <v>14</v>
      </c>
      <c r="Z2" s="352" t="s">
        <v>13</v>
      </c>
      <c r="AA2" s="353" t="s">
        <v>14</v>
      </c>
    </row>
    <row r="3" spans="1:31" ht="12.75" customHeight="1" x14ac:dyDescent="0.25">
      <c r="A3" s="19" t="s">
        <v>77</v>
      </c>
      <c r="B3" s="354">
        <f>'01'!B3+'02'!B3+'03'!B3+'04'!B3+'05'!B3+'05 ACPE'!B3+'06'!B3+'07'!B3+'08'!B3+'09'!B3+'10'!B3+'11'!B3+'12'!B3+'18'!B3+'20'!B3+'25'!B3</f>
        <v>1485</v>
      </c>
      <c r="C3" s="355">
        <f>'01'!C3+'02'!C3+'03'!C3+'04'!C3+'05 ACPE'!C3+'05'!C3+'06'!C3+'07'!C3+'08'!C3+'09'!C3+'10'!C3+'11'!C3+'12'!C3+'18'!C3+'20'!C3+'25'!C3</f>
        <v>12849.5</v>
      </c>
      <c r="D3" s="356">
        <f>'01'!D3+'02'!D3+'03'!D3+'04'!D3+'05 ACPE'!D3+'05'!D3+'06'!D3+'07'!D3+'08'!D3+'09'!D3+'10'!D3+'11'!D3+'12'!D3+'18'!D3+'20'!D3+'25'!D3</f>
        <v>1751</v>
      </c>
      <c r="E3" s="357">
        <f>'01'!E3+'02'!E3+'03'!E3+'04'!E3+'05 ACPE'!E3+'05'!E3+'06'!E3+'07'!E3+'08'!E3+'09'!E3+'10'!E3+'11'!E3+'12'!E3+'18'!E3+'20'!E3+'25'!E3</f>
        <v>17201.5</v>
      </c>
      <c r="F3" s="354">
        <f>'01'!F3+'02'!F3+'03'!F3+'04'!F3+'05 ACPE'!F3+'05'!F3+'06'!F3+'07'!F3+'08'!F3+'09'!F3+'10'!F3+'11'!F3+'12'!F3+'18'!F3+'20'!F3+'25'!F3</f>
        <v>1401</v>
      </c>
      <c r="G3" s="355">
        <f>'01'!G3+'02'!G3+'03'!G3+'04'!G3+'05 ACPE'!G3+'05'!G3+'06'!G3+'07'!G3+'08'!G3+'09'!G3+'10'!G3+'11'!G3+'12'!G3+'18'!G3+'20'!G3+'25'!G3</f>
        <v>11781.5</v>
      </c>
      <c r="H3" s="356">
        <f>'01'!H3+'02'!H3+'03'!H3+'04'!H3+'05 ACPE'!H3+'05'!H3+'06'!H3+'07'!H3+'08'!H3+'09'!H3+'10'!H3+'11'!H3+'12'!H3+'18'!H3+'20'!H3+'25'!H3</f>
        <v>1470</v>
      </c>
      <c r="I3" s="357">
        <f>'01'!I3+'02'!I3+'03'!I3+'04'!I3+'05 ACPE'!I3+'05'!I3+'06'!I3+'07'!I3+'08'!I3+'09'!I3+'10'!I3+'11'!I3+'12'!I3+'18'!I3+'20'!I3+'25'!I3</f>
        <v>12660.5</v>
      </c>
      <c r="J3" s="354">
        <f>'01'!J3+'02'!J3+'03'!J3+'04'!J3+'05 ACPE'!J3+'05'!J3+'06'!J3+'07'!J3+'08'!J3+'09'!J3+'10'!J3+'11'!J3+'12'!J3+'18'!J3+'20'!J3+'25'!J3</f>
        <v>1040</v>
      </c>
      <c r="K3" s="355">
        <f>'01'!K3+'02'!K3+'03'!K3+'04'!K3+'05 ACPE'!K3+'05'!K3+'06'!K3+'07'!K3+'08'!K3+'09'!K3+'10'!K3+'11'!K3+'12'!K3+'18'!K3+'20'!K3+'25'!K3</f>
        <v>8554</v>
      </c>
      <c r="L3" s="356">
        <f>'01'!L3+'02'!L3+'03'!L3+'04'!L3+'05 ACPE'!L3+'05'!L3+'06'!L3+'07'!L3+'08'!L3+'09'!L3+'10'!L3+'11'!L3+'12'!L3+'18'!L3+'20'!L3+'25'!L3</f>
        <v>1174</v>
      </c>
      <c r="M3" s="357">
        <f>'01'!M3+'02'!M3+'03'!M3+'04'!M3+'05 ACPE'!M3+'05'!M3+'06'!M3+'07'!M3+'08'!M3+'09'!M3+'10'!M3+'11'!M3+'12'!M3+'18'!M3+'20'!M3+'25'!M3</f>
        <v>9744.02</v>
      </c>
      <c r="N3" s="354">
        <f>'01'!N3+'02'!N3+'03'!N3+'04'!N3+'05 ACPE'!N3+'05'!N3+'06'!N3+'07'!N3+'08'!N3+'09'!N3+'10'!N3+'11'!N3+'12'!N3+'18'!N3+'20'!N3+'25'!N3</f>
        <v>1009</v>
      </c>
      <c r="O3" s="355">
        <f>'01'!O3+'02'!O3+'03'!O3+'04'!O3+'05 ACPE'!O3+'05'!O3+'06'!O3+'07'!O3+'08'!O3+'09'!O3+'10'!O3+'11'!O3+'12'!O3+'18'!O3+'20'!O3+'25'!O3</f>
        <v>7770.5</v>
      </c>
      <c r="P3" s="356">
        <f>'01'!P3+'02'!P3+'03'!P3+'04'!P3+'05 ACPE'!P3+'05'!P3+'06'!P3+'07'!P3+'08'!P3+'09'!P3+'10'!P3+'11'!P3+'12'!P3+'18'!P3+'20'!P3+'25'!P3</f>
        <v>1390</v>
      </c>
      <c r="Q3" s="357">
        <f>'01'!Q3+'02'!Q3+'03'!Q3+'04'!Q3+'05 ACPE'!Q3+'05'!Q3+'06'!Q3+'07'!Q3+'08'!Q3+'09'!Q3+'10'!Q3+'11'!Q3+'12'!Q3+'18'!Q3+'20'!Q3+'25'!Q3</f>
        <v>11577</v>
      </c>
      <c r="R3" s="354">
        <f>'01'!R3+'02'!R3+'03'!R3+'04'!R3+'05 ACPE'!R3+'05'!R3+'06'!R3+'07'!R3+'08'!R3+'09'!R3+'10'!R3+'11'!R3+'12'!R3+'18'!R3+'20'!R3+'25'!R3</f>
        <v>1924</v>
      </c>
      <c r="S3" s="355">
        <f>'01'!S3+'02'!S3+'03'!S3+'04'!S3+'05 ACPE'!S3+'05'!S3+'06'!S3+'07'!S3+'08'!S3+'09'!S3+'10'!S3+'11'!S3+'12'!S3+'18'!S3+'20'!S3+'25'!S3</f>
        <v>15578.5</v>
      </c>
      <c r="T3" s="356">
        <f>'01'!T3+'02'!T3+'03'!T3+'04'!T3+'05 ACPE'!T3+'05'!T3+'06'!T3+'07'!T3+'08'!T3+'09'!T3+'10'!T3+'11'!T3+'12'!T3+'18'!T3+'20'!T3+'25'!T3</f>
        <v>2303</v>
      </c>
      <c r="U3" s="357">
        <f>'01'!U3+'02'!U3+'03'!U3+'04'!U3+'05 ACPE'!U3+'05'!U3+'06'!U3+'07'!U3+'08'!U3+'09'!U3+'10'!U3+'11'!U3+'12'!U3+'18'!U3+'20'!U3+'25'!U3</f>
        <v>18376.5</v>
      </c>
      <c r="V3" s="354">
        <f>'01'!V3+'02'!V3+'03'!V3+'04'!V3+'05 ACPE'!V3+'05'!V3+'06'!V3+'07'!V3+'08'!V3+'09'!V3+'10'!V3+'11'!V3+'12'!V3+'18'!V3+'20'!V3+'25'!V3</f>
        <v>2184</v>
      </c>
      <c r="W3" s="355">
        <f>'01'!W3+'02'!W3+'03'!W3+'04'!W3+'05 ACPE'!W3+'05'!W3+'06'!W3+'07'!W3+'08'!W3+'09'!W3+'10'!W3+'11'!W3+'12'!W3+'18'!W3+'20'!W3+'25'!W3</f>
        <v>16141</v>
      </c>
      <c r="X3" s="356">
        <f>'01'!X3+'02'!X3+'03'!X3+'04'!X3+'05 ACPE'!X3+'05'!X3+'06'!X3+'07'!X3+'08'!X3+'09'!X3+'10'!X3+'11'!X3+'12'!X3+'18'!X3+'20'!X3+'25'!X3</f>
        <v>2601</v>
      </c>
      <c r="Y3" s="617">
        <f>'01'!Y3+'02'!Y3+'03'!Y3+'04'!Y3+'05 ACPE'!Y3+'05'!Y3+'06'!Y3+'07'!Y3+'08'!Y3+'09'!Y3+'10'!Y3+'11'!Y3+'12'!Y3+'18'!Y3+'20'!Y3+'25'!Y3</f>
        <v>20352.5</v>
      </c>
      <c r="Z3" s="358">
        <f>B3+D3+F3+H3+J3+L3+N3+P3+R3+T3+V3+X3</f>
        <v>19732</v>
      </c>
      <c r="AA3" s="358">
        <f>C3+E3+G3+I3+K3+M3+O3+Q3+S3+U3+W3+Y3</f>
        <v>162587.02000000002</v>
      </c>
      <c r="AC3" s="359"/>
    </row>
    <row r="4" spans="1:31" ht="12.75" customHeight="1" x14ac:dyDescent="0.25">
      <c r="A4" s="360" t="s">
        <v>38</v>
      </c>
      <c r="B4" s="354"/>
      <c r="C4" s="361">
        <f>'01'!C4+'02'!C4+'03'!C4+'04'!C4+'05 ACPE'!C4+'05'!C4+'06'!C4+'07'!C4+'08'!C4+'09'!C4+'10'!C4+'11'!C4+'12'!C4+'18'!C4+'20'!C4+'25'!C4</f>
        <v>2886</v>
      </c>
      <c r="E4" s="362">
        <f>'01'!E4+'02'!E4+'03'!E4+'04'!E4+'05 ACPE'!E4+'05'!E4+'06'!E4+'07'!E4+'08'!E4+'09'!E4+'10'!E4+'11'!E4+'12'!E4+'18'!E4+'20'!E4+'25'!E4</f>
        <v>3422</v>
      </c>
      <c r="F4" s="354"/>
      <c r="G4" s="361">
        <f>'01'!G4+'02'!G4+'03'!G4+'04'!G4+'05 ACPE'!G4+'05'!G4+'06'!G4+'07'!G4+'08'!G4+'09'!G4+'10'!G4+'11'!G4+'12'!G4+'18'!G4+'20'!G4+'25'!G4</f>
        <v>2736</v>
      </c>
      <c r="I4" s="362">
        <f>'01'!I4+'02'!I4+'03'!I4+'04'!I4+'05 ACPE'!I4+'05'!I4+'06'!I4+'07'!I4+'08'!I4+'09'!I4+'10'!I4+'11'!I4+'12'!I4+'18'!I4+'20'!I4+'25'!I4</f>
        <v>2862</v>
      </c>
      <c r="J4" s="354"/>
      <c r="K4" s="361">
        <f>'01'!K4+'02'!K4+'03'!K4+'04'!K4+'05 ACPE'!K4+'05'!K4+'06'!K4+'07'!K4+'08'!K4+'09'!K4+'10'!K4+'11'!K4+'12'!K4+'18'!K4+'20'!K4+'25'!K4</f>
        <v>1972</v>
      </c>
      <c r="M4" s="362">
        <f>'01'!M4+'02'!M4+'03'!M4+'04'!M4+'05 ACPE'!M4+'05'!M4+'06'!M4+'07'!M4+'08'!M4+'09'!M4+'10'!M4+'11'!M4+'12'!M4+'18'!M4+'20'!M4+'25'!M4</f>
        <v>2298</v>
      </c>
      <c r="N4" s="354"/>
      <c r="O4" s="361">
        <f>'01'!O4+'02'!O4+'03'!O4+'04'!O4+'05 ACPE'!O4+'05'!O4+'06'!O4+'07'!O4+'08'!O4+'09'!O4+'10'!O4+'11'!O4+'12'!O4+'18'!O4+'20'!O4+'25'!O4</f>
        <v>1968</v>
      </c>
      <c r="Q4" s="362">
        <f>'01'!Q4+'02'!Q4+'03'!Q4+'04'!Q4+'05 ACPE'!Q4+'05'!Q4+'06'!Q4+'07'!Q4+'08'!Q4+'09'!Q4+'10'!Q4+'11'!Q4+'12'!Q4+'18'!Q4+'20'!Q4+'25'!Q4</f>
        <v>2704</v>
      </c>
      <c r="R4" s="354"/>
      <c r="S4" s="361">
        <f>'01'!S4+'02'!S4+'03'!S4+'04'!S4+'05 ACPE'!S4+'05'!S4+'06'!S4+'07'!S4+'08'!S4+'09'!S4+'10'!S4+'11'!S4+'12'!S4+'18'!S4+'20'!S4+'25'!S4</f>
        <v>3752</v>
      </c>
      <c r="U4" s="362">
        <f>'01'!U4+'02'!U4+'03'!U4+'04'!U4+'05 ACPE'!U4+'05'!U4+'06'!U4+'07'!U4+'08'!U4+'09'!U4+'10'!U4+'11'!U4+'12'!U4+'18'!U4+'20'!U4+'25'!U4</f>
        <v>4468</v>
      </c>
      <c r="V4" s="354"/>
      <c r="W4" s="361">
        <f>'01'!W4+'02'!W4+'03'!W4+'04'!W4+'05 ACPE'!W4+'05'!W4+'06'!W4+'07'!W4+'08'!W4+'09'!W4+'10'!W4+'11'!W4+'12'!W4+'18'!W4+'20'!W4+'25'!W4</f>
        <v>4276</v>
      </c>
      <c r="Y4" s="618">
        <f>'01'!Y4+'02'!Y4+'03'!Y4+'04'!Y4+'05 ACPE'!Y4+'05'!Y4+'06'!Y4+'07'!Y4+'08'!Y4+'09'!Y4+'10'!Y4+'11'!Y4+'12'!Y4+'18'!Y4+'20'!Y4+'25'!Y4</f>
        <v>5040</v>
      </c>
      <c r="Z4" s="358"/>
      <c r="AA4" s="358">
        <f>C4+E4+G4+I4+K4+M4+O4+Q4+S4+U4+W4+Y4</f>
        <v>38384</v>
      </c>
      <c r="AC4" s="357"/>
    </row>
    <row r="5" spans="1:31" ht="12.75" customHeight="1" x14ac:dyDescent="0.25">
      <c r="A5" s="347" t="s">
        <v>15</v>
      </c>
      <c r="B5" s="354"/>
      <c r="C5" s="363">
        <f>SUM(C3:C4)</f>
        <v>15735.5</v>
      </c>
      <c r="E5" s="433">
        <f>SUM(E3:E4)</f>
        <v>20623.5</v>
      </c>
      <c r="F5" s="354"/>
      <c r="G5" s="528">
        <f>SUM(G3:G4)</f>
        <v>14517.5</v>
      </c>
      <c r="I5" s="433">
        <f>SUM(I3:I4)</f>
        <v>15522.5</v>
      </c>
      <c r="J5" s="354"/>
      <c r="K5" s="528">
        <f>SUM(K3:K4)</f>
        <v>10526</v>
      </c>
      <c r="M5" s="433">
        <f>SUM(M3:M4)</f>
        <v>12042.02</v>
      </c>
      <c r="N5" s="354"/>
      <c r="O5" s="528">
        <f>SUM(O3:O4)</f>
        <v>9738.5</v>
      </c>
      <c r="Q5" s="433">
        <f>SUM(Q3:Q4)</f>
        <v>14281</v>
      </c>
      <c r="R5" s="354"/>
      <c r="S5" s="363">
        <f>SUM(S3:S4)</f>
        <v>19330.5</v>
      </c>
      <c r="U5" s="433">
        <f>SUM(U3:U4)</f>
        <v>22844.5</v>
      </c>
      <c r="V5" s="354"/>
      <c r="W5" s="363">
        <f>SUM(W3:W4)</f>
        <v>20417</v>
      </c>
      <c r="Y5" s="619">
        <f>SUM(Y3:Y4)</f>
        <v>25392.5</v>
      </c>
      <c r="Z5" s="358"/>
      <c r="AA5" s="365">
        <f>C5+E5+G5+I5+K5+M5+O5+Q5+S5+U5+W5+Y5</f>
        <v>200971.02000000002</v>
      </c>
      <c r="AB5" s="521"/>
      <c r="AC5" s="359"/>
      <c r="AE5" s="378"/>
    </row>
    <row r="6" spans="1:31" ht="12.75" customHeight="1" x14ac:dyDescent="0.25">
      <c r="A6" s="360"/>
      <c r="B6" s="354"/>
      <c r="C6" s="363"/>
      <c r="E6" s="433"/>
      <c r="F6" s="354"/>
      <c r="G6" s="528"/>
      <c r="I6" s="433"/>
      <c r="J6" s="354"/>
      <c r="K6" s="528"/>
      <c r="M6" s="433"/>
      <c r="N6" s="354"/>
      <c r="O6" s="528"/>
      <c r="Q6" s="433"/>
      <c r="R6" s="354"/>
      <c r="S6" s="363"/>
      <c r="U6" s="364"/>
      <c r="V6" s="354"/>
      <c r="W6" s="363"/>
      <c r="Y6" s="619"/>
      <c r="Z6" s="358"/>
      <c r="AA6" s="366"/>
      <c r="AC6" s="359"/>
    </row>
    <row r="7" spans="1:31" s="360" customFormat="1" ht="12.75" customHeight="1" x14ac:dyDescent="0.25">
      <c r="A7" s="360" t="s">
        <v>67</v>
      </c>
      <c r="B7" s="367"/>
      <c r="C7" s="368">
        <f>'01'!C7+'02'!C7+'03'!C7+'04'!C7+'05 ACPE'!C7+'05'!C7+'06'!C7+'07'!C7+'08'!C7+'09'!C7+'10'!C7+'11'!C7+'12'!C7+'18'!C7+'20'!C7+'25'!C7</f>
        <v>443690.54000000004</v>
      </c>
      <c r="D7" s="369"/>
      <c r="E7" s="356">
        <f>'01'!E7+'02'!E7+'03'!E7+'04'!E7+'05 ACPE'!E7+'05'!E7+'06'!E7+'07'!E7+'08'!E7+'09'!E7+'10'!E7+'11'!E7+'12'!E7+'18'!E7+'20'!E7+'25'!E7</f>
        <v>465937.85</v>
      </c>
      <c r="F7" s="371"/>
      <c r="G7" s="354">
        <f>'01'!G7+'02'!G7+'03'!G7+'04'!G7+'05 ACPE'!G7+'05'!G7+'06'!G7+'07'!G7+'08'!G7+'09'!G7+'10'!G7+'11'!G7+'12'!G7+'18'!G7+'20'!G7+'25'!G7</f>
        <v>355648.36</v>
      </c>
      <c r="H7" s="372"/>
      <c r="I7" s="356">
        <f>'01'!I7+'02'!I7+'03'!I7+'04'!I7+'05 ACPE'!I7+'05'!I7+'06'!I7+'07'!I7+'08'!I7+'09'!I7+'10'!I7+'11'!I7+'12'!I7+'18'!I7+'20'!I7+'25'!I7</f>
        <v>420540.89</v>
      </c>
      <c r="J7" s="371"/>
      <c r="K7" s="354">
        <f>'01'!K7+'02'!K7+'03'!K7+'04'!K7+'05 ACPE'!K7+'05'!K7+'06'!K7+'07'!K7+'08'!K7+'09'!K7+'10'!K7+'11'!K7+'12'!K7+'18'!K7+'20'!K7+'25'!K7</f>
        <v>241182.17000000004</v>
      </c>
      <c r="L7" s="372"/>
      <c r="M7" s="356">
        <f>'01'!M7+'02'!M7+'03'!M7+'04'!M7+'05 ACPE'!M7+'05'!M7+'06'!M7+'07'!M7+'08'!M7+'09'!M7+'10'!M7+'11'!M7+'12'!M7+'18'!M7+'20'!M7+'25'!M7</f>
        <v>341093.1</v>
      </c>
      <c r="N7" s="371"/>
      <c r="O7" s="354">
        <f>'01'!O7+'02'!O7+'03'!O7+'04'!O7+'05 ACPE'!O7+'05'!O7+'06'!O7+'07'!O7+'08'!O7+'09'!O7+'10'!O7+'11'!O7+'12'!O7+'18'!O7+'20'!O7+'25'!O7</f>
        <v>282020.61</v>
      </c>
      <c r="P7" s="372"/>
      <c r="Q7" s="356">
        <f>'01'!Q7+'02'!Q7+'03'!Q7+'04'!Q7+'05 ACPE'!Q7+'05'!Q7+'06'!Q7+'07'!Q7+'08'!Q7+'09'!Q7+'10'!Q7+'11'!Q7+'12'!Q7+'18'!Q7+'20'!Q7+'25'!Q7</f>
        <v>397859.54000000004</v>
      </c>
      <c r="R7" s="371"/>
      <c r="S7" s="368">
        <f>'01'!S7+'02'!S7+'03'!S7+'04'!S7+'05 ACPE'!S7+'05'!S7+'06'!S7+'07'!S7+'08'!S7+'09'!S7+'10'!S7+'11'!S7+'12'!S7+'18'!S7+'20'!S7+'25'!S7</f>
        <v>611177.92000000016</v>
      </c>
      <c r="T7" s="372"/>
      <c r="U7" s="370">
        <f>'01'!U7+'02'!U7+'03'!U7+'04'!U7+'05 ACPE'!U7+'05'!U7+'06'!U7+'07'!U7+'08'!U7+'09'!U7+'10'!U7+'11'!U7+'12'!U7+'18'!U7+'20'!U7+'25'!U7</f>
        <v>717985.2300000001</v>
      </c>
      <c r="V7" s="371"/>
      <c r="W7" s="368">
        <f>'01'!W7+'02'!W7+'03'!W7+'04'!W7+'05 ACPE'!W7+'05'!W7+'06'!W7+'07'!W7+'08'!W7+'09'!W7+'10'!W7+'11'!W7+'12'!W7+'18'!W7+'20'!W7+'25'!W7</f>
        <v>746548.85</v>
      </c>
      <c r="X7" s="372"/>
      <c r="Y7" s="620">
        <f>'01'!Y7+'02'!Y7+'03'!Y7+'04'!Y7+'05 ACPE'!Y7+'05'!Y7+'06'!Y7+'07'!Y7+'08'!Y7+'09'!Y7+'10'!Y7+'11'!Y7+'12'!Y7+'18'!Y7+'20'!Y7+'25'!Y7</f>
        <v>855993.80999999994</v>
      </c>
      <c r="Z7" s="373"/>
      <c r="AA7" s="374">
        <f>C7+E7+G7+I7+K7+M7+O7+Q7+S7+U7+W7+Y7</f>
        <v>5879678.8700000001</v>
      </c>
      <c r="AB7" s="375"/>
      <c r="AC7" s="370"/>
    </row>
    <row r="8" spans="1:31" ht="12.75" customHeight="1" x14ac:dyDescent="0.25">
      <c r="A8" s="347"/>
      <c r="B8" s="367"/>
      <c r="C8" s="363"/>
      <c r="D8" s="369"/>
      <c r="E8" s="433"/>
      <c r="F8" s="371"/>
      <c r="G8" s="528"/>
      <c r="H8" s="372"/>
      <c r="I8" s="433"/>
      <c r="J8" s="371"/>
      <c r="K8" s="528"/>
      <c r="L8" s="372"/>
      <c r="M8" s="433"/>
      <c r="N8" s="371"/>
      <c r="O8" s="528"/>
      <c r="P8" s="372"/>
      <c r="Q8" s="433"/>
      <c r="R8" s="371"/>
      <c r="S8" s="363"/>
      <c r="T8" s="372"/>
      <c r="U8" s="364"/>
      <c r="V8" s="371"/>
      <c r="W8" s="363"/>
      <c r="X8" s="372"/>
      <c r="Y8" s="629"/>
      <c r="Z8" s="373"/>
      <c r="AA8" s="366"/>
      <c r="AC8" s="376"/>
    </row>
    <row r="9" spans="1:31" ht="12.75" customHeight="1" x14ac:dyDescent="0.25">
      <c r="A9" s="347" t="s">
        <v>24</v>
      </c>
      <c r="B9" s="354"/>
      <c r="C9" s="355"/>
      <c r="F9" s="354"/>
      <c r="G9" s="355"/>
      <c r="H9" s="527"/>
      <c r="J9" s="354"/>
      <c r="K9" s="355"/>
      <c r="N9" s="354"/>
      <c r="O9" s="355"/>
      <c r="R9" s="354"/>
      <c r="S9" s="355"/>
      <c r="V9" s="354"/>
      <c r="W9" s="355"/>
      <c r="Y9" s="621"/>
      <c r="Z9" s="358"/>
      <c r="AA9" s="377"/>
    </row>
    <row r="10" spans="1:31" ht="12.75" customHeight="1" x14ac:dyDescent="0.25">
      <c r="A10" s="360" t="s">
        <v>26</v>
      </c>
      <c r="B10" s="354">
        <f>'01'!B10+'02'!B10+'03'!B10+'04'!B10+'05 ACPE'!B10+'05'!B10+'06'!B10+'07'!B10+'08'!B10+'09'!B10+'10'!B10+'11'!B10+'12'!B10+'18'!B10+'20'!B10+'25'!B10</f>
        <v>711</v>
      </c>
      <c r="C10" s="355">
        <f>'01'!C10+'02'!C10+'03'!C10+'04'!C10+'05 ACPE'!C10+'05'!C10+'06'!C10+'07'!C10+'08'!C10+'09'!C10+'10'!C10+'11'!C10+'12'!C10+'18'!C10+'20'!C10+'25'!C10</f>
        <v>39046.85</v>
      </c>
      <c r="D10" s="356">
        <f>'01'!D10+'02'!D10+'03'!D10+'04'!D10+'05 ACPE'!D10+'05'!D10+'06'!D10+'07'!D10+'08'!D10+'09'!D10+'10'!D10+'11'!D10+'12'!D10+'18'!D10+'20'!D10+'25'!D10</f>
        <v>727</v>
      </c>
      <c r="E10" s="357">
        <f>'01'!E10+'02'!E10+'03'!E10+'04'!E10+'05 ACPE'!E10+'05'!E10+'06'!E10+'07'!E10+'08'!E10+'09'!E10+'10'!E10+'11'!E10+'12'!E10+'18'!E10+'20'!E10+'25'!E10</f>
        <v>38897.72</v>
      </c>
      <c r="F10" s="354">
        <f>'01'!F10+'02'!F10+'03'!F10+'04'!F10+'05 ACPE'!F10+'05'!F10+'06'!F10+'07'!F10+'08'!F10+'09'!F10+'10'!F10+'11'!F10+'12'!F10+'18'!F10+'20'!F10+'25'!F10</f>
        <v>458</v>
      </c>
      <c r="G10" s="355">
        <f>'01'!G10+'02'!G10+'03'!G10+'04'!G10+'05 ACPE'!G10+'05'!G10+'06'!G10+'07'!G10+'08'!G10+'09'!G10+'10'!G10+'11'!G10+'12'!G10+'18'!G10+'20'!G10+'25'!G10</f>
        <v>29842.15</v>
      </c>
      <c r="H10" s="356">
        <f>'01'!H10+'02'!H10+'03'!H10+'04'!H10+'05 ACPE'!H10+'05'!H10+'06'!H10+'07'!H10+'08'!H10+'09'!H10+'10'!H10+'11'!H10+'12'!H10+'18'!H10+'20'!H10+'25'!H10</f>
        <v>576</v>
      </c>
      <c r="I10" s="357">
        <f>'01'!I10+'02'!I10+'03'!I10+'04'!I10+'05 ACPE'!I10+'05'!I10+'06'!I10+'07'!I10+'08'!I10+'09'!I10+'10'!I10+'11'!I10+'12'!I10+'18'!I10+'20'!I10+'25'!I10</f>
        <v>30518.69</v>
      </c>
      <c r="J10" s="354">
        <f>'01'!J10+'02'!J10+'03'!J10+'04'!J10+'05 ACPE'!J10+'05'!J10+'06'!J10+'07'!J10+'08'!J10+'09'!J10+'10'!J10+'11'!J10+'12'!J10+'18'!J10+'20'!J10+'25'!J10</f>
        <v>386</v>
      </c>
      <c r="K10" s="355">
        <f>'01'!K10+'02'!K10+'03'!K10+'04'!K10+'05 ACPE'!K10+'05'!K10+'06'!K10+'07'!K10+'08'!K10+'09'!K10+'10'!K10+'11'!K10+'12'!K10+'18'!K10+'20'!K10+'25'!K10</f>
        <v>24015.23</v>
      </c>
      <c r="L10" s="356">
        <f>'01'!L10+'02'!L10+'03'!L10+'04'!L10+'05 ACPE'!L10+'05'!L10+'06'!L10+'07'!L10+'08'!L10+'09'!L10+'10'!L10+'11'!L10+'12'!L10+'18'!L10+'20'!L10+'25'!L10</f>
        <v>500</v>
      </c>
      <c r="M10" s="357">
        <f>'01'!M10+'02'!M10+'03'!M10+'04'!M10+'05 ACPE'!M10+'05'!M10+'06'!M10+'07'!M10+'08'!M10+'09'!M10+'10'!M10+'11'!M10+'12'!M10+'18'!M10+'20'!M10+'25'!M10</f>
        <v>30216.440000000002</v>
      </c>
      <c r="N10" s="354">
        <f>'01'!N10+'02'!N10+'03'!N10+'04'!N10+'05 ACPE'!N10+'05'!N10+'06'!N10+'07'!N10+'08'!N10+'09'!N10+'10'!N10+'11'!N10+'12'!N10+'18'!N10+'20'!N10+'25'!N10</f>
        <v>465</v>
      </c>
      <c r="O10" s="355">
        <f>'01'!O10+'02'!O10+'03'!O10+'04'!O10+'05 ACPE'!O10+'05'!O10+'06'!O10+'07'!O10+'08'!O10+'09'!O10+'10'!O10+'11'!O10+'12'!O10+'18'!O10+'20'!O10+'25'!O10</f>
        <v>26490.69</v>
      </c>
      <c r="P10" s="356">
        <f>'01'!P10+'02'!P10+'03'!P10+'04'!P10+'05 ACPE'!P10+'05'!P10+'06'!P10+'07'!P10+'08'!P10+'09'!P10+'10'!P10+'11'!P10+'12'!P10+'18'!P10+'20'!P10+'25'!P10</f>
        <v>571</v>
      </c>
      <c r="Q10" s="357">
        <f>'01'!Q10+'02'!Q10+'03'!Q10+'04'!Q10+'05 ACPE'!Q10+'05'!Q10+'06'!Q10+'07'!Q10+'08'!Q10+'09'!Q10+'10'!Q10+'11'!Q10+'12'!Q10+'18'!Q10+'20'!Q10+'25'!Q10</f>
        <v>32524</v>
      </c>
      <c r="R10" s="354">
        <f>'01'!R10+'02'!R10+'03'!R10+'04'!R10+'05 ACPE'!R10+'05'!R10+'06'!R10+'07'!R10+'08'!R10+'09'!R10+'10'!R10+'11'!R10+'12'!R10+'18'!R10+'20'!R10+'25'!R10</f>
        <v>933</v>
      </c>
      <c r="S10" s="355">
        <f>'01'!S10+'02'!S10+'03'!S10+'04'!S10+'05 ACPE'!S10+'05'!S10+'06'!S10+'07'!S10+'08'!S10+'09'!S10+'10'!S10+'11'!S10+'12'!S10+'18'!S10+'20'!S10+'25'!S10</f>
        <v>44353.67</v>
      </c>
      <c r="T10" s="356">
        <f>'01'!T10+'02'!T10+'03'!T10+'04'!T10+'05 ACPE'!T10+'05'!T10+'06'!T10+'07'!T10+'08'!T10+'09'!T10+'10'!T10+'11'!T10+'12'!T10+'18'!T10+'20'!T10+'25'!T10</f>
        <v>1205</v>
      </c>
      <c r="U10" s="357">
        <f>'01'!U10+'02'!U10+'03'!U10+'04'!U10+'05 ACPE'!U10+'05'!U10+'06'!U10+'07'!U10+'08'!U10+'09'!U10+'10'!U10+'11'!U10+'12'!U10+'18'!U10+'20'!U10+'25'!U10</f>
        <v>56111.909999999996</v>
      </c>
      <c r="V10" s="354">
        <f>'01'!V10+'02'!V10+'03'!V10+'04'!V10+'05 ACPE'!V10+'05'!V10+'06'!V10+'07'!V10+'08'!V10+'09'!V10+'10'!V10+'11'!V10+'12'!V10+'18'!V10+'20'!V10+'25'!V10</f>
        <v>1104</v>
      </c>
      <c r="W10" s="355">
        <f>'01'!W10+'02'!W10+'03'!W10+'04'!W10+'05 ACPE'!W10+'05'!W10+'06'!W10+'07'!W10+'08'!W10+'09'!W10+'10'!W10+'11'!W10+'12'!W10+'18'!W10+'20'!W10+'25'!W10</f>
        <v>51889.659999999996</v>
      </c>
      <c r="X10" s="538">
        <f>'01'!X10+'02'!X10+'03'!X10+'04'!X10+'05 ACPE'!X10+'05'!X10+'06'!X10+'07'!X10+'08'!X10+'09'!X10+'10'!X10+'11'!X10+'12'!X10+'18'!X10+'20'!X10+'25'!X10</f>
        <v>1190</v>
      </c>
      <c r="Y10" s="621">
        <f>'01'!Y10+'02'!Y10+'03'!Y10+'04'!Y10+'05 ACPE'!Y10+'05'!Y10+'06'!Y10+'07'!Y10+'08'!Y10+'09'!Y10+'10'!Y10+'11'!Y10+'12'!Y10+'18'!Y10+'20'!Y10+'25'!Y10</f>
        <v>57848.520000000004</v>
      </c>
      <c r="Z10" s="358">
        <f t="shared" ref="Z10:AA13" si="0">B10+D10+F10+H10+J10+L10+N10+P10+R10+T10+V10+X10</f>
        <v>8826</v>
      </c>
      <c r="AA10" s="358">
        <f t="shared" si="0"/>
        <v>461755.52999999997</v>
      </c>
      <c r="AB10" s="378"/>
      <c r="AC10" s="378"/>
    </row>
    <row r="11" spans="1:31" ht="12.75" customHeight="1" x14ac:dyDescent="0.25">
      <c r="A11" s="360" t="s">
        <v>98</v>
      </c>
      <c r="B11" s="354">
        <f>'01'!B11+'02'!B11+'03'!B11+'04'!B11+'05 ACPE'!B11+'05'!B11+'06'!B11+'07'!B11+'08'!B11+'09'!B11+'10'!B11+'11'!B11+'12'!B11+'18'!B11+'20'!B11+'25'!B11</f>
        <v>0</v>
      </c>
      <c r="C11" s="355">
        <f>'01'!C11+'02'!C11+'03'!C11+'04'!C11+'05 ACPE'!C11+'05'!C11+'06'!C11+'07'!C11+'08'!C11+'09'!C11+'10'!C11+'11'!C11+'12'!C11+'18'!C11+'20'!C11+'25'!C11</f>
        <v>0</v>
      </c>
      <c r="D11" s="356">
        <f>'01'!D11+'02'!D11+'03'!D11+'04'!D11+'05 ACPE'!D11+'05'!D11+'06'!D11+'07'!D11+'08'!D11+'09'!D11+'10'!D11+'11'!D11+'12'!D11+'18'!D11+'20'!D11+'25'!D11</f>
        <v>0</v>
      </c>
      <c r="E11" s="357">
        <f>'01'!E11+'02'!E11+'03'!E11+'04'!E11+'05 ACPE'!E11+'05'!E11+'06'!E11+'07'!E11+'08'!E11+'09'!E11+'10'!E11+'11'!E11+'12'!E11+'18'!E11+'20'!E11+'25'!E11</f>
        <v>0</v>
      </c>
      <c r="F11" s="354">
        <f>'01'!F11+'02'!F11+'03'!F11+'04'!F11+'05 ACPE'!F11+'05'!F11+'06'!F11+'07'!F11+'08'!F11+'09'!F11+'10'!F11+'11'!F11+'12'!F11+'18'!F11+'20'!F11+'25'!F11</f>
        <v>0</v>
      </c>
      <c r="G11" s="355">
        <f>'01'!G11+'02'!G11+'03'!G11+'04'!G11+'05 ACPE'!G11+'05'!G11+'06'!G11+'07'!G11+'08'!G11+'09'!G11+'10'!G11+'11'!G11+'12'!G11+'18'!G11+'20'!G11+'25'!G11</f>
        <v>0</v>
      </c>
      <c r="H11" s="356">
        <f>'01'!H11+'02'!H11+'03'!H11+'04'!H11+'05 ACPE'!H11+'05'!H11+'06'!H11+'07'!H11+'08'!H11+'09'!H11+'10'!H11+'11'!H11+'12'!H11+'18'!H11+'20'!H11+'25'!H11</f>
        <v>0</v>
      </c>
      <c r="I11" s="357">
        <f>'01'!I11+'02'!I11+'03'!I11+'04'!I11+'05 ACPE'!I11+'05'!I11+'06'!I11+'07'!I11+'08'!I11+'09'!I11+'10'!I11+'11'!I11+'12'!I11+'18'!I11+'20'!I11+'25'!I11</f>
        <v>0</v>
      </c>
      <c r="J11" s="354">
        <f>'01'!J11+'02'!J11+'03'!J11+'04'!J11+'05 ACPE'!J11+'05'!J11+'06'!J11+'07'!J11+'08'!J11+'09'!J11+'10'!J11+'11'!J11+'12'!J11+'18'!J11+'20'!J11+'25'!J11</f>
        <v>0</v>
      </c>
      <c r="K11" s="355">
        <f>'01'!K11+'02'!K11+'03'!K11+'04'!K11+'05 ACPE'!K11+'05'!K11+'06'!K11+'07'!K11+'08'!K11+'09'!K11+'10'!K11+'11'!K11+'12'!K11+'18'!K11+'20'!K11+'25'!K11</f>
        <v>0</v>
      </c>
      <c r="L11" s="356">
        <f>'01'!L11+'02'!L11+'03'!L11+'04'!L11+'05 ACPE'!L11+'05'!L11+'06'!L11+'07'!L11+'08'!L11+'09'!L11+'10'!L11+'11'!L11+'12'!L11+'18'!L11+'20'!L11+'25'!L11</f>
        <v>0</v>
      </c>
      <c r="M11" s="357">
        <f>'01'!M11+'02'!M11+'03'!M11+'04'!M11+'05 ACPE'!M11+'05'!M11+'06'!M11+'07'!M11+'08'!M11+'09'!M11+'10'!M11+'11'!M11+'12'!M11+'18'!M11+'20'!M11+'25'!M11</f>
        <v>0</v>
      </c>
      <c r="N11" s="354">
        <f>'01'!N11+'02'!N11+'03'!N11+'04'!N11+'05 ACPE'!N11+'05'!N11+'06'!N11+'07'!N11+'08'!N11+'09'!N11+'10'!N11+'11'!N11+'12'!N11+'18'!N11+'20'!N11+'25'!N11</f>
        <v>0</v>
      </c>
      <c r="O11" s="355">
        <f>'01'!O11+'02'!O11+'03'!O11+'04'!O11+'05 ACPE'!O11+'05'!O11+'06'!O11+'07'!O11+'08'!O11+'09'!O11+'10'!O11+'11'!O11+'12'!O11+'18'!O11+'20'!O11+'25'!O11</f>
        <v>0</v>
      </c>
      <c r="P11" s="356">
        <f>'01'!P11+'02'!P11+'03'!P11+'04'!P11+'05 ACPE'!P11+'05'!P11+'06'!P11+'07'!P11+'08'!P11+'09'!P11+'10'!P11+'11'!P11+'12'!P11+'18'!P11+'20'!P11+'25'!P11</f>
        <v>20</v>
      </c>
      <c r="Q11" s="357">
        <f>'01'!Q11+'02'!Q11+'03'!Q11+'04'!Q11+'05 ACPE'!Q11+'05'!Q11+'06'!Q11+'07'!Q11+'08'!Q11+'09'!Q11+'10'!Q11+'11'!Q11+'12'!Q11+'18'!Q11+'20'!Q11+'25'!Q11</f>
        <v>208.64000000000001</v>
      </c>
      <c r="R11" s="354">
        <f>'01'!R11+'02'!R11+'03'!R11+'04'!R11+'05 ACPE'!R11+'05'!R11+'06'!R11+'07'!R11+'08'!R11+'09'!R11+'10'!R11+'11'!R11+'12'!R11+'18'!R11+'20'!R11+'25'!R11</f>
        <v>82</v>
      </c>
      <c r="S11" s="355">
        <f>'01'!S11+'02'!S11+'03'!S11+'04'!S11+'05 ACPE'!S11+'05'!S11+'06'!S11+'07'!S11+'08'!S11+'09'!S11+'10'!S11+'11'!S11+'12'!S11+'18'!S11+'20'!S11+'25'!S11</f>
        <v>2397.44</v>
      </c>
      <c r="T11" s="356">
        <f>'01'!T11+'02'!T11+'03'!T11+'04'!T11+'05 ACPE'!T11+'05'!T11+'06'!T11+'07'!T11+'08'!T11+'09'!T11+'10'!T11+'11'!T11+'12'!T11+'18'!T11+'20'!T11+'25'!T11</f>
        <v>90</v>
      </c>
      <c r="U11" s="357">
        <f>'01'!U11+'02'!U11+'03'!U11+'04'!U11+'05 ACPE'!U11+'05'!U11+'06'!U11+'07'!U11+'08'!U11+'09'!U11+'10'!U11+'11'!U11+'12'!U11+'18'!U11+'20'!U11+'25'!U11</f>
        <v>2196.0400000000004</v>
      </c>
      <c r="V11" s="354">
        <f>'01'!V11+'02'!V11+'03'!V11+'04'!V11+'05 ACPE'!V11+'05'!V11+'06'!V11+'07'!V11+'08'!V11+'09'!V11+'10'!V11+'11'!V11+'12'!V11+'18'!V11+'20'!V11+'25'!V11</f>
        <v>100</v>
      </c>
      <c r="W11" s="355">
        <f>'01'!W11+'02'!W11+'03'!W11+'04'!W11+'05 ACPE'!W11+'05'!W11+'06'!W11+'07'!W11+'08'!W11+'09'!W11+'10'!W11+'11'!W11+'12'!W11+'18'!W11+'20'!W11+'25'!W11</f>
        <v>4377.2999999999993</v>
      </c>
      <c r="X11" s="538">
        <f>'01'!X11+'02'!X11+'03'!X11+'04'!X11+'05 ACPE'!X11+'05'!X11+'06'!X11+'07'!X11+'08'!X11+'09'!X11+'10'!X11+'11'!X11+'12'!X11+'18'!X11+'20'!X11+'25'!X11</f>
        <v>124</v>
      </c>
      <c r="Y11" s="621">
        <f>'01'!Y11+'02'!Y11+'03'!Y11+'04'!Y11+'05 ACPE'!Y11+'05'!Y11+'06'!Y11+'07'!Y11+'08'!Y11+'09'!Y11+'10'!Y11+'11'!Y11+'12'!Y11+'18'!Y11+'20'!Y11+'25'!Y11</f>
        <v>4644.5100000000011</v>
      </c>
      <c r="Z11" s="358">
        <f t="shared" ref="Z11" si="1">B11+D11+F11+H11+J11+L11+N11+P11+R11+T11+V11+X11</f>
        <v>416</v>
      </c>
      <c r="AA11" s="358">
        <f t="shared" ref="AA11" si="2">C11+E11+G11+I11+K11+M11+O11+Q11+S11+U11+W11+Y11</f>
        <v>13823.93</v>
      </c>
      <c r="AB11" s="378"/>
      <c r="AC11" s="378"/>
    </row>
    <row r="12" spans="1:31" ht="12.75" customHeight="1" x14ac:dyDescent="0.25">
      <c r="A12" s="360" t="s">
        <v>76</v>
      </c>
      <c r="B12" s="354">
        <f>'01'!B12+'02'!B12+'03'!B12+'04'!B12+'05 ACPE'!B12+'05'!B12+'06'!B12+'07'!B12+'08'!B12+'09'!B12+'10'!B12+'11'!B12+'12'!B12+'18'!B12+'20'!B12+'25'!B12</f>
        <v>16</v>
      </c>
      <c r="C12" s="355">
        <f>'01'!C12+'02'!C12+'03'!C12+'04'!C12+'05 ACPE'!C12+'05'!C12+'06'!C12+'07'!C12+'08'!C12+'09'!C12+'10'!C12+'11'!C12+'12'!C12+'18'!C12+'20'!C12+'25'!C12</f>
        <v>334.88</v>
      </c>
      <c r="D12" s="356">
        <f>'01'!D12+'02'!D12+'03'!D12+'04'!D12+'05 ACPE'!D12+'05'!D12+'06'!D12+'07'!D12+'08'!D12+'09'!D12+'10'!D12+'11'!D12+'12'!D12+'18'!D12+'20'!D12+'25'!D12</f>
        <v>25</v>
      </c>
      <c r="E12" s="357">
        <f>'01'!E12+'02'!E12+'03'!E12+'04'!E12+'05 ACPE'!E12+'05'!E12+'06'!E12+'07'!E12+'08'!E12+'09'!E12+'10'!E12+'11'!E12+'12'!E12+'18'!E12+'20'!E12+'25'!E12</f>
        <v>422.93</v>
      </c>
      <c r="F12" s="354">
        <f>'01'!F12+'02'!F12+'03'!F12+'04'!F12+'05 ACPE'!F12+'05'!F12+'06'!F12+'07'!F12+'08'!F12+'09'!F12+'10'!F12+'11'!F12+'12'!F12+'18'!F12+'20'!F12+'25'!F12</f>
        <v>14</v>
      </c>
      <c r="G12" s="355">
        <f>'01'!G12+'02'!G12+'03'!G12+'04'!G12+'05 ACPE'!G12+'05'!G12+'06'!G12+'07'!G12+'08'!G12+'09'!G12+'10'!G12+'11'!G12+'12'!G12+'18'!G12+'20'!G12+'25'!G12</f>
        <v>153.01999999999998</v>
      </c>
      <c r="H12" s="538">
        <f>'01'!H12+'02'!H12+'03'!H12+'04'!H12+'05 ACPE'!H12+'05'!H12+'06'!H12+'07'!H12+'08'!H12+'09'!H12+'10'!H12+'11'!H12+'12'!H12+'18'!H12+'20'!H12+'25'!H12</f>
        <v>22</v>
      </c>
      <c r="I12" s="357">
        <f>'01'!I12+'02'!I12+'03'!I12+'04'!I12+'05 ACPE'!I12+'05'!I12+'06'!I12+'07'!I12+'08'!I12+'09'!I12+'10'!I12+'11'!I12+'12'!I12+'18'!I12+'20'!I12+'25'!I12</f>
        <v>600.81000000000006</v>
      </c>
      <c r="J12" s="354">
        <f>'01'!J12+'02'!J12+'03'!J12+'04'!J12+'05 ACPE'!J12+'05'!J12+'06'!J12+'07'!J12+'08'!J12+'09'!J12+'10'!J12+'11'!J12+'12'!J12+'18'!J12+'20'!J12+'25'!J12</f>
        <v>3</v>
      </c>
      <c r="K12" s="355">
        <f>'01'!K12+'02'!K12+'03'!K12+'04'!K12+'05 ACPE'!K12+'05'!K12+'06'!K12+'07'!K12+'08'!K12+'09'!K12+'10'!K12+'11'!K12+'12'!K12+'18'!K12+'20'!K12+'25'!K12</f>
        <v>16.399999999999999</v>
      </c>
      <c r="L12" s="356">
        <f>'01'!L12+'02'!L12+'03'!L12+'04'!L12+'05 ACPE'!L12+'05'!L12+'06'!L12+'07'!L12+'08'!L12+'09'!L12+'10'!L12+'11'!L12+'12'!L12+'18'!L12+'20'!L12+'25'!L12</f>
        <v>8</v>
      </c>
      <c r="M12" s="357">
        <f>'01'!M12+'02'!M12+'03'!M12+'04'!M12+'05 ACPE'!M12+'05'!M12+'06'!M12+'07'!M12+'08'!M12+'09'!M12+'10'!M12+'11'!M12+'12'!M12+'18'!M12+'20'!M12+'25'!M12</f>
        <v>-21.849999999999994</v>
      </c>
      <c r="N12" s="354">
        <f>'01'!N12+'02'!N12+'03'!N12+'04'!N12+'05 ACPE'!N12+'05'!N12+'06'!N12+'07'!N12+'08'!N12+'09'!N12+'10'!N12+'11'!N12+'12'!N12+'18'!N12+'20'!N12+'25'!N12</f>
        <v>1</v>
      </c>
      <c r="O12" s="355">
        <f>'01'!O12+'02'!O12+'03'!O12+'04'!O12+'05 ACPE'!O12+'05'!O12+'06'!O12+'07'!O12+'08'!O12+'09'!O12+'10'!O12+'11'!O12+'12'!O12+'18'!O12+'20'!O12+'25'!O12</f>
        <v>-36.300000000000004</v>
      </c>
      <c r="P12" s="356">
        <f>'01'!P12+'02'!P12+'03'!P12+'04'!P12+'05 ACPE'!P12+'05'!P12+'06'!P12+'07'!P12+'08'!P12+'09'!P12+'10'!P12+'11'!P12+'12'!P12+'18'!P12+'20'!P12+'25'!P12</f>
        <v>5</v>
      </c>
      <c r="Q12" s="357">
        <f>'01'!Q12+'02'!Q12+'03'!Q12+'04'!Q12+'05 ACPE'!Q12+'05'!Q12+'06'!Q12+'07'!Q12+'08'!Q12+'09'!Q12+'10'!Q12+'11'!Q12+'12'!Q12+'18'!Q12+'20'!Q12+'25'!Q12</f>
        <v>54.98</v>
      </c>
      <c r="R12" s="354">
        <f>'01'!R12+'02'!R12+'03'!R12+'04'!R12+'05 ACPE'!R12+'05'!R12+'06'!R12+'07'!R12+'08'!R12+'09'!R12+'10'!R12+'11'!R12+'12'!R12+'18'!R12+'20'!R12+'25'!R12</f>
        <v>17</v>
      </c>
      <c r="S12" s="355">
        <f>'01'!S12+'02'!S12+'03'!S12+'04'!S12+'05 ACPE'!S12+'05'!S12+'06'!S12+'07'!S12+'08'!S12+'09'!S12+'10'!S12+'11'!S12+'12'!S12+'18'!S12+'20'!S12+'25'!S12</f>
        <v>-237.58000000000004</v>
      </c>
      <c r="T12" s="356">
        <f>'01'!T12+'02'!T12+'03'!T12+'04'!T12+'05 ACPE'!T12+'05'!T12+'06'!T12+'07'!T12+'08'!T12+'09'!T12+'10'!T12+'11'!T12+'12'!T12+'18'!T12+'20'!T12+'25'!T12</f>
        <v>10</v>
      </c>
      <c r="U12" s="357">
        <f>'01'!U12+'02'!U12+'03'!U12+'04'!U12+'05 ACPE'!U12+'05'!U12+'06'!U12+'07'!U12+'08'!U12+'09'!U12+'10'!U12+'11'!U12+'12'!U12+'18'!U12+'20'!U12+'25'!U12</f>
        <v>-985.02</v>
      </c>
      <c r="V12" s="354">
        <f>'01'!V12+'02'!V12+'03'!V12+'04'!V12+'05 ACPE'!V12+'05'!V12+'06'!V12+'07'!V12+'08'!V12+'09'!V12+'10'!V12+'11'!V12+'12'!V12+'18'!V12+'20'!V12+'25'!V12</f>
        <v>22</v>
      </c>
      <c r="W12" s="355">
        <f>'01'!W12+'02'!W12+'03'!W12+'04'!W12+'05 ACPE'!W12+'05'!W12+'06'!W12+'07'!W12+'08'!W12+'09'!W12+'10'!W12+'11'!W12+'12'!W12+'18'!W12+'20'!W12+'25'!W12</f>
        <v>350.99000000000007</v>
      </c>
      <c r="X12" s="538">
        <f>'01'!X12+'02'!X12+'03'!X12+'04'!X12+'05 ACPE'!X12+'05'!X12+'06'!X12+'07'!X12+'08'!X12+'09'!X12+'10'!X12+'11'!X12+'12'!X12+'18'!X12+'20'!X12+'25'!X12</f>
        <v>34</v>
      </c>
      <c r="Y12" s="621">
        <f>'01'!Y12+'02'!Y12+'03'!Y12+'04'!Y12+'05 ACPE'!Y12+'05'!Y12+'06'!Y12+'07'!Y12+'08'!Y12+'09'!Y12+'10'!Y12+'11'!Y12+'12'!Y12+'18'!Y12+'20'!Y12+'25'!Y12</f>
        <v>446.75</v>
      </c>
      <c r="Z12" s="358">
        <f t="shared" si="0"/>
        <v>177</v>
      </c>
      <c r="AA12" s="358">
        <f t="shared" si="0"/>
        <v>1100.01</v>
      </c>
      <c r="AB12" s="378"/>
      <c r="AC12" s="378"/>
      <c r="AD12" s="3"/>
    </row>
    <row r="13" spans="1:31" ht="12.75" customHeight="1" x14ac:dyDescent="0.25">
      <c r="A13" s="360" t="s">
        <v>70</v>
      </c>
      <c r="B13" s="354">
        <f>'01'!B13+'02'!B13+'03'!B13+'04'!B13+'05 ACPE'!B13+'05'!B13+'06'!B13+'07'!B13+'08'!B13+'09'!B13+'10'!B13+'11'!B13+'12'!B13+'18'!B13+'20'!B13+'25'!B13</f>
        <v>0</v>
      </c>
      <c r="C13" s="355">
        <f>'01'!C13+'02'!C13+'03'!C13+'04'!C13+'05 ACPE'!C13+'05'!C13+'06'!C13+'07'!C13+'08'!C13+'09'!C13+'10'!C13+'11'!C13+'12'!C13+'18'!C13+'20'!C13+'25'!C13</f>
        <v>0</v>
      </c>
      <c r="D13" s="356">
        <f>'01'!D13+'02'!D13+'03'!D13+'04'!D13+'05 ACPE'!D13+'05'!D13+'06'!D13+'07'!D13+'08'!D13+'09'!D13+'10'!D13+'11'!D13+'12'!D13+'18'!D13+'20'!D13+'25'!D13</f>
        <v>0</v>
      </c>
      <c r="E13" s="357">
        <f>'01'!E13+'02'!E13+'03'!E13+'04'!E13+'05 ACPE'!E13+'05'!E13+'06'!E13+'07'!E13+'08'!E13+'09'!E13+'10'!E13+'11'!E13+'12'!E13+'18'!E13+'20'!E13+'25'!E13</f>
        <v>0</v>
      </c>
      <c r="F13" s="354">
        <f>'01'!F13+'02'!F13+'03'!F13+'04'!F13+'05 ACPE'!F13+'05'!F13+'06'!F13+'07'!F13+'08'!F13+'09'!F13+'10'!F13+'11'!F13+'12'!F13+'18'!F13+'20'!F13+'25'!F13</f>
        <v>4</v>
      </c>
      <c r="G13" s="355">
        <f>'01'!G13+'02'!G13+'03'!G13+'04'!G13+'05 ACPE'!G13+'05'!G13+'06'!G13+'07'!G13+'08'!G13+'09'!G13+'10'!G13+'11'!G13+'12'!G13+'18'!G13+'20'!G13+'25'!G13</f>
        <v>0</v>
      </c>
      <c r="H13" s="356">
        <f>'01'!H13+'02'!H13+'03'!H13+'04'!H13+'05 ACPE'!H13+'05'!H13+'06'!H13+'07'!H13+'08'!H13+'09'!H13+'10'!H13+'11'!H13+'12'!H13+'18'!H13+'20'!H13+'25'!H13</f>
        <v>3</v>
      </c>
      <c r="I13" s="357">
        <f>'01'!I13+'02'!I13+'03'!I13+'04'!I13+'05 ACPE'!I13+'05'!I13+'06'!I13+'07'!I13+'08'!I13+'09'!I13+'10'!I13+'11'!I13+'12'!I13+'18'!I13+'20'!I13+'25'!I13</f>
        <v>0</v>
      </c>
      <c r="J13" s="354">
        <f>'01'!J13+'02'!J13+'03'!J13+'04'!J13+'05 ACPE'!J13+'05'!J13+'06'!J13+'07'!J13+'08'!J13+'09'!J13+'10'!J13+'11'!J13+'12'!J13+'18'!J13+'20'!J13+'25'!J13</f>
        <v>3</v>
      </c>
      <c r="K13" s="355">
        <f>'01'!K13+'02'!K13+'03'!K13+'04'!K13+'05 ACPE'!K13+'05'!K13+'06'!K13+'07'!K13+'08'!K13+'09'!K13+'10'!K13+'11'!K13+'12'!K13+'18'!K13+'20'!K13+'25'!K13</f>
        <v>0</v>
      </c>
      <c r="L13" s="356">
        <f>'01'!L13+'02'!L13+'03'!L13+'04'!L13+'05 ACPE'!L13+'05'!L13+'06'!L13+'07'!L13+'08'!L13+'09'!L13+'10'!L13+'11'!L13+'12'!L13+'18'!L13+'20'!L13+'25'!L13</f>
        <v>1</v>
      </c>
      <c r="M13" s="357">
        <f>'01'!M13+'02'!M13+'03'!M13+'04'!M13+'05 ACPE'!M13+'05'!M13+'06'!M13+'07'!M13+'08'!M13+'09'!M13+'10'!M13+'11'!M13+'12'!M13+'18'!M13+'20'!M13+'25'!M13</f>
        <v>0</v>
      </c>
      <c r="N13" s="354">
        <f>'01'!N13+'02'!N13+'03'!N13+'04'!N13+'05 ACPE'!N13+'05'!N13+'06'!N13+'07'!N13+'08'!N13+'09'!N13+'10'!N13+'11'!N13+'12'!N13+'18'!N13+'20'!N13+'25'!N13</f>
        <v>0</v>
      </c>
      <c r="O13" s="355">
        <f>'01'!O13+'02'!O13+'03'!O13+'04'!O13+'05 ACPE'!O13+'05'!O13+'06'!O13+'07'!O13+'08'!O13+'09'!O13+'10'!O13+'11'!O13+'12'!O13+'18'!O13+'20'!O13+'25'!O13</f>
        <v>0</v>
      </c>
      <c r="P13" s="356">
        <f>'01'!P13+'02'!P13+'03'!P13+'04'!P13+'05 ACPE'!P13+'05'!P13+'06'!P13+'07'!P13+'08'!P13+'09'!P13+'10'!P13+'11'!P13+'12'!P13+'18'!P13+'20'!P13+'25'!P13</f>
        <v>0</v>
      </c>
      <c r="Q13" s="357">
        <f>'01'!Q13+'02'!Q13+'03'!Q13+'04'!Q13+'05 ACPE'!Q13+'05'!Q13+'06'!Q13+'07'!Q13+'08'!Q13+'09'!Q13+'10'!Q13+'11'!Q13+'12'!Q13+'18'!Q13+'20'!Q13+'25'!Q13</f>
        <v>0</v>
      </c>
      <c r="R13" s="354">
        <f>'01'!R13+'02'!R13+'03'!R13+'04'!R13+'05 ACPE'!R13+'05'!R13+'06'!R13+'07'!R13+'08'!R13+'09'!R13+'10'!R13+'11'!R13+'12'!R13+'18'!R13+'20'!R13+'25'!R13</f>
        <v>0</v>
      </c>
      <c r="S13" s="355">
        <f>'01'!S13+'02'!S13+'03'!S13+'04'!S13+'05 ACPE'!S13+'05'!S13+'06'!S13+'07'!S13+'08'!S13+'09'!S13+'10'!S13+'11'!S13+'12'!S13+'18'!S13+'20'!S13+'25'!S13</f>
        <v>0</v>
      </c>
      <c r="T13" s="356">
        <f>'01'!T13+'02'!T13+'03'!T13+'04'!T13+'05 ACPE'!T13+'05'!T13+'06'!T13+'07'!T13+'08'!T13+'09'!T13+'10'!T13+'11'!T13+'12'!T13+'18'!T13+'20'!T13+'25'!T13</f>
        <v>14</v>
      </c>
      <c r="U13" s="357">
        <f>'01'!U13+'02'!U13+'03'!U13+'04'!U13+'05 ACPE'!U13+'05'!U13+'06'!U13+'07'!U13+'08'!U13+'09'!U13+'10'!U13+'11'!U13+'12'!U13+'18'!U13+'20'!U13+'25'!U13</f>
        <v>201</v>
      </c>
      <c r="V13" s="354">
        <f>'01'!V13+'02'!V13+'03'!V13+'04'!V13+'05 ACPE'!V13+'05'!V13+'06'!V13+'07'!V13+'08'!V13+'09'!V13+'10'!V13+'11'!V13+'12'!V13+'18'!V13+'20'!V13+'25'!V13</f>
        <v>0</v>
      </c>
      <c r="W13" s="355">
        <f>'01'!W13+'02'!W13+'03'!W13+'04'!W13+'05 ACPE'!W13+'05'!W13+'06'!W13+'07'!W13+'08'!W13+'09'!W13+'10'!W13+'11'!W13+'12'!W13+'18'!W13+'20'!W13+'25'!W13</f>
        <v>0</v>
      </c>
      <c r="X13" s="356">
        <f>'01'!X13+'02'!X13+'03'!X13+'04'!X13+'05 ACPE'!X13+'05'!X13+'06'!X13+'07'!X13+'08'!X13+'09'!X13+'10'!X13+'11'!X13+'12'!X13+'18'!X13+'20'!X13+'25'!X13</f>
        <v>0</v>
      </c>
      <c r="Y13" s="617">
        <f>'01'!Y13+'02'!Y13+'03'!Y13+'04'!Y13+'05 ACPE'!Y13+'05'!Y13+'06'!Y13+'07'!Y13+'08'!Y13+'09'!Y13+'10'!Y13+'11'!Y13+'12'!Y13+'18'!Y13+'20'!Y13+'25'!Y13</f>
        <v>0</v>
      </c>
      <c r="Z13" s="358">
        <f t="shared" si="0"/>
        <v>25</v>
      </c>
      <c r="AA13" s="358">
        <f t="shared" si="0"/>
        <v>201</v>
      </c>
      <c r="AB13" s="378"/>
      <c r="AD13" s="3"/>
    </row>
    <row r="14" spans="1:31" ht="12.75" customHeight="1" x14ac:dyDescent="0.25">
      <c r="A14" s="379" t="s">
        <v>20</v>
      </c>
      <c r="B14" s="35">
        <f t="shared" ref="B14:AA14" si="3">SUM(B10:B13)</f>
        <v>727</v>
      </c>
      <c r="C14" s="32">
        <f t="shared" si="3"/>
        <v>39381.729999999996</v>
      </c>
      <c r="D14" s="34">
        <f t="shared" si="3"/>
        <v>752</v>
      </c>
      <c r="E14" s="611">
        <f t="shared" si="3"/>
        <v>39320.65</v>
      </c>
      <c r="F14" s="380">
        <f t="shared" si="3"/>
        <v>476</v>
      </c>
      <c r="G14" s="594">
        <f t="shared" si="3"/>
        <v>29995.170000000002</v>
      </c>
      <c r="H14" s="382">
        <f t="shared" si="3"/>
        <v>601</v>
      </c>
      <c r="I14" s="602">
        <f t="shared" si="3"/>
        <v>31119.5</v>
      </c>
      <c r="J14" s="380">
        <f t="shared" si="3"/>
        <v>392</v>
      </c>
      <c r="K14" s="594">
        <f t="shared" si="3"/>
        <v>24031.63</v>
      </c>
      <c r="L14" s="382">
        <f t="shared" si="3"/>
        <v>509</v>
      </c>
      <c r="M14" s="602">
        <f t="shared" si="3"/>
        <v>30194.590000000004</v>
      </c>
      <c r="N14" s="380">
        <f t="shared" si="3"/>
        <v>466</v>
      </c>
      <c r="O14" s="594">
        <f t="shared" si="3"/>
        <v>26454.39</v>
      </c>
      <c r="P14" s="382">
        <f t="shared" si="3"/>
        <v>596</v>
      </c>
      <c r="Q14" s="602">
        <f t="shared" si="3"/>
        <v>32787.620000000003</v>
      </c>
      <c r="R14" s="380">
        <f t="shared" si="3"/>
        <v>1032</v>
      </c>
      <c r="S14" s="381">
        <f t="shared" si="3"/>
        <v>46513.53</v>
      </c>
      <c r="T14" s="382">
        <f t="shared" si="3"/>
        <v>1319</v>
      </c>
      <c r="U14" s="383">
        <f t="shared" si="3"/>
        <v>57523.93</v>
      </c>
      <c r="V14" s="380">
        <f t="shared" si="3"/>
        <v>1226</v>
      </c>
      <c r="W14" s="381">
        <f t="shared" si="3"/>
        <v>56617.94999999999</v>
      </c>
      <c r="X14" s="382">
        <f t="shared" si="3"/>
        <v>1348</v>
      </c>
      <c r="Y14" s="622">
        <f t="shared" si="3"/>
        <v>62939.780000000006</v>
      </c>
      <c r="Z14" s="384">
        <f t="shared" si="3"/>
        <v>9444</v>
      </c>
      <c r="AA14" s="365">
        <f t="shared" si="3"/>
        <v>476880.47</v>
      </c>
      <c r="AB14" s="378"/>
      <c r="AD14" s="3"/>
    </row>
    <row r="15" spans="1:31" ht="12.75" customHeight="1" x14ac:dyDescent="0.25">
      <c r="B15" s="354"/>
      <c r="C15" s="614"/>
      <c r="F15" s="354"/>
      <c r="G15" s="355"/>
      <c r="J15" s="354"/>
      <c r="K15" s="355"/>
      <c r="N15" s="354"/>
      <c r="O15" s="355"/>
      <c r="R15" s="354"/>
      <c r="S15" s="355"/>
      <c r="V15" s="354"/>
      <c r="W15" s="355"/>
      <c r="Z15" s="358"/>
      <c r="AA15" s="377"/>
      <c r="AB15" s="378"/>
      <c r="AD15" s="3"/>
    </row>
    <row r="16" spans="1:31" ht="12.75" customHeight="1" x14ac:dyDescent="0.25">
      <c r="A16" s="347" t="s">
        <v>25</v>
      </c>
      <c r="B16" s="386"/>
      <c r="C16" s="614"/>
      <c r="D16" s="360"/>
      <c r="F16" s="386"/>
      <c r="G16" s="355"/>
      <c r="H16" s="360"/>
      <c r="J16" s="386"/>
      <c r="K16" s="355"/>
      <c r="L16" s="360"/>
      <c r="N16" s="386"/>
      <c r="O16" s="355"/>
      <c r="P16" s="360"/>
      <c r="R16" s="386"/>
      <c r="S16" s="385"/>
      <c r="T16" s="360"/>
      <c r="U16" s="346"/>
      <c r="V16" s="386"/>
      <c r="W16" s="385"/>
      <c r="X16" s="360"/>
      <c r="Z16" s="387"/>
      <c r="AA16" s="388"/>
      <c r="AB16" s="378"/>
      <c r="AD16" s="3"/>
    </row>
    <row r="17" spans="1:30" ht="12.75" customHeight="1" x14ac:dyDescent="0.25">
      <c r="A17" s="360" t="s">
        <v>49</v>
      </c>
      <c r="B17" s="354">
        <f>'01'!B17+'02'!B17+'03'!B17+'04'!B17+'05 ACPE'!B17+'05'!B17+'06'!B17+'07'!B17+'08'!B17+'09'!B17+'10'!B17+'11'!B17+'12'!B17+'18'!B17+'20'!B17+'25'!B17</f>
        <v>11</v>
      </c>
      <c r="C17" s="614">
        <f>'01'!C17+'02'!C17+'03'!C17+'04'!C17+'05 ACPE'!C17+'05'!C17+'06'!C17+'07'!C17+'08'!C17+'09'!C17+'10'!C17+'11'!C17+'12'!C17+'18'!C17+'20'!C17+'25'!C17</f>
        <v>942.7</v>
      </c>
      <c r="D17" s="356">
        <f>'01'!D17+'02'!D17+'03'!D17+'04'!D17+'05 ACPE'!D17+'05'!D17+'06'!D17+'07'!D17+'08'!D17+'09'!D17+'10'!D17+'11'!D17+'12'!D17+'18'!D17+'20'!D17+'25'!D17</f>
        <v>40</v>
      </c>
      <c r="E17" s="357">
        <f>'01'!E17+'02'!E17+'03'!E17+'04'!E17+'05 ACPE'!E17+'05'!E17+'06'!E17+'07'!E17+'08'!E17+'09'!E17+'10'!E17+'11'!E17+'12'!E17+'18'!E17+'20'!E17+'25'!E17</f>
        <v>1326.82</v>
      </c>
      <c r="F17" s="354">
        <f>'01'!F17+'02'!F17+'03'!F17+'04'!F17+'05 ACPE'!F17+'05'!F17+'06'!F17+'07'!F17+'08'!F17+'09'!F17+'10'!F17+'11'!F17+'12'!F17+'18'!F17+'20'!F17+'25'!F17</f>
        <v>0</v>
      </c>
      <c r="G17" s="355">
        <f>'01'!G17+'02'!G17+'03'!G17+'04'!G17+'05 ACPE'!G17+'05'!G17+'06'!G17+'07'!G17+'08'!G17+'09'!G17+'10'!G17+'11'!G17+'12'!G17+'18'!G17+'20'!G17+'25'!G17</f>
        <v>0</v>
      </c>
      <c r="H17" s="356">
        <f>'01'!H17+'02'!H17+'03'!H17+'04'!H17+'05 ACPE'!H17+'05'!H17+'06'!H17+'07'!H17+'08'!H17+'09'!H17+'10'!H17+'11'!H17+'12'!H17+'18'!H17+'20'!H17+'25'!H17</f>
        <v>27</v>
      </c>
      <c r="I17" s="357">
        <f>'01'!I17+'02'!I17+'03'!I17+'04'!I17+'05 ACPE'!I17+'05'!I17+'06'!I17+'07'!I17+'08'!I17+'09'!I17+'10'!I17+'11'!I17+'12'!I17+'18'!I17+'20'!I17+'25'!I17</f>
        <v>753.3</v>
      </c>
      <c r="J17" s="354">
        <f>'01'!J17+'02'!J17+'03'!J17+'04'!J17+'05 ACPE'!J17+'05'!J17+'06'!J17+'07'!J17+'08'!J17+'09'!J17+'10'!J17+'11'!J17+'12'!J17+'18'!J17+'20'!J17+'25'!J17</f>
        <v>0</v>
      </c>
      <c r="K17" s="355">
        <f>'01'!K17+'02'!K17+'03'!K17+'04'!K17+'05 ACPE'!K17+'05'!K17+'06'!K17+'07'!K17+'08'!K17+'09'!K17+'10'!K17+'11'!K17+'12'!K17+'18'!K17+'20'!K17+'25'!K17</f>
        <v>0</v>
      </c>
      <c r="L17" s="356">
        <f>'01'!L17+'02'!L17+'03'!L17+'04'!L17+'05 ACPE'!L17+'05'!L17+'06'!L17+'07'!L17+'08'!L17+'09'!L17+'10'!L17+'11'!L17+'12'!L17+'18'!L17+'20'!L17+'25'!L17</f>
        <v>0</v>
      </c>
      <c r="M17" s="357">
        <f>'01'!M17+'02'!M17+'03'!M17+'04'!M17+'05 ACPE'!M17+'05'!M17+'06'!M17+'07'!M17+'08'!M17+'09'!M17+'10'!M17+'11'!M17+'12'!M17+'18'!M17+'20'!M17+'25'!M17</f>
        <v>0</v>
      </c>
      <c r="N17" s="354">
        <f>'01'!N17+'02'!N17+'03'!N17+'04'!N17+'05 ACPE'!N17+'05'!N17+'06'!N17+'07'!N17+'08'!N17+'09'!N17+'10'!N17+'11'!N17+'12'!N17+'18'!N17+'20'!N17+'25'!N17</f>
        <v>20</v>
      </c>
      <c r="O17" s="355">
        <f>'01'!O17+'02'!O17+'03'!O17+'04'!O17+'05 ACPE'!O17+'05'!O17+'06'!O17+'07'!O17+'08'!O17+'09'!O17+'10'!O17+'11'!O17+'12'!O17+'18'!O17+'20'!O17+'25'!O17</f>
        <v>430</v>
      </c>
      <c r="P17" s="356">
        <f>'01'!P17+'02'!P17+'03'!P17+'04'!P17+'05 ACPE'!P17+'05'!P17+'06'!P17+'07'!P17+'08'!P17+'09'!P17+'10'!P17+'11'!P17+'12'!P17+'18'!P17+'20'!P17+'25'!P17</f>
        <v>59</v>
      </c>
      <c r="Q17" s="357">
        <f>'01'!Q17+'02'!Q17+'03'!Q17+'04'!Q17+'05 ACPE'!Q17+'05'!Q17+'06'!Q17+'07'!Q17+'08'!Q17+'09'!Q17+'10'!Q17+'11'!Q17+'12'!Q17+'18'!Q17+'20'!Q17+'25'!Q17</f>
        <v>2089.0500000000002</v>
      </c>
      <c r="R17" s="354">
        <f>'01'!R17+'02'!R17+'03'!R17+'04'!R17+'05 ACPE'!R17+'05'!R17+'06'!R17+'07'!R17+'08'!R17+'09'!R17+'10'!R17+'11'!R17+'12'!R17+'18'!R17+'20'!R17+'25'!R17</f>
        <v>33</v>
      </c>
      <c r="S17" s="355">
        <f>'01'!S17+'02'!S17+'03'!S17+'04'!S17+'05 ACPE'!S17+'05'!S17+'06'!S17+'07'!S17+'08'!S17+'09'!S17+'10'!S17+'11'!S17+'12'!S17+'18'!S17+'20'!S17+'25'!S17</f>
        <v>1328.35</v>
      </c>
      <c r="T17" s="356">
        <f>'01'!T17+'02'!T17+'03'!T17+'04'!T17+'05 ACPE'!T17+'05'!T17+'06'!T17+'07'!T17+'08'!T17+'09'!T17+'10'!T17+'11'!T17+'12'!T17+'18'!T17+'20'!T17+'25'!T17</f>
        <v>38</v>
      </c>
      <c r="U17" s="357">
        <f>'01'!U17+'02'!U17+'03'!U17+'04'!U17+'05 ACPE'!U17+'05'!U17+'06'!U17+'07'!U17+'08'!U17+'09'!U17+'10'!U17+'11'!U17+'12'!U17+'18'!U17+'20'!U17+'25'!U17</f>
        <v>1941.82</v>
      </c>
      <c r="V17" s="354">
        <f>'01'!V17+'02'!V17+'03'!V17+'04'!V17+'05 ACPE'!V17+'05'!V17+'06'!V17+'07'!V17+'08'!V17+'09'!V17+'10'!V17+'11'!V17+'12'!V17+'18'!V17+'20'!V17+'25'!V17</f>
        <v>0</v>
      </c>
      <c r="W17" s="355">
        <f>'01'!W17+'02'!W17+'03'!W17+'04'!W17+'05 ACPE'!W17+'05'!W17+'06'!W17+'07'!W17+'08'!W17+'09'!W17+'10'!W17+'11'!W17+'12'!W17+'18'!W17+'20'!W17+'25'!W17</f>
        <v>0</v>
      </c>
      <c r="X17" s="356">
        <f>'01'!X17+'02'!X17+'03'!X17+'04'!X17+'05 ACPE'!X17+'05'!X17+'06'!X17+'07'!X17+'08'!X17+'09'!X17+'10'!X17+'11'!X17+'12'!X17+'18'!X17+'20'!X17+'25'!X17</f>
        <v>0</v>
      </c>
      <c r="Y17" s="617">
        <f>'01'!Y17+'02'!Y17+'03'!Y17+'04'!Y17+'05 ACPE'!Y17+'05'!Y17+'06'!Y17+'07'!Y17+'08'!Y17+'09'!Y17+'10'!Y17+'11'!Y17+'12'!Y17+'18'!Y17+'20'!Y17+'25'!Y17</f>
        <v>0</v>
      </c>
      <c r="Z17" s="358">
        <f t="shared" ref="Z17:AA21" si="4">B17+D17+F17+H17+J17+L17+N17+P17+R17+T17+V17+X17</f>
        <v>228</v>
      </c>
      <c r="AA17" s="358">
        <f t="shared" si="4"/>
        <v>8812.0399999999991</v>
      </c>
      <c r="AB17" s="378"/>
      <c r="AD17" s="3"/>
    </row>
    <row r="18" spans="1:30" ht="12.75" customHeight="1" x14ac:dyDescent="0.25">
      <c r="A18" s="360" t="s">
        <v>22</v>
      </c>
      <c r="B18" s="354">
        <f>'01'!B18+'02'!B18+'03'!B18+'04'!B18+'05 ACPE'!B18+'05'!B18+'06'!B18+'07'!B18+'08'!B18+'09'!B18+'10'!B18+'11'!B18+'12'!B18+'18'!B18+'20'!B18+'25'!B18</f>
        <v>-3</v>
      </c>
      <c r="C18" s="614">
        <f>'01'!C18+'02'!C18+'03'!C18+'04'!C18+'05 ACPE'!C18+'05'!C18+'06'!C18+'07'!C18+'08'!C18+'09'!C18+'10'!C18+'11'!C18+'12'!C18+'18'!C18+'20'!C18+'25'!C18</f>
        <v>1739.8</v>
      </c>
      <c r="D18" s="356">
        <f>'01'!D18+'02'!D18+'03'!D18+'04'!D18+'05 ACPE'!D18+'05'!D18+'06'!D18+'07'!D18+'08'!D18+'09'!D18+'10'!D18+'11'!D18+'12'!D18+'18'!D18+'20'!D18+'25'!D18</f>
        <v>3</v>
      </c>
      <c r="E18" s="357">
        <f>'01'!E18+'02'!E18+'03'!E18+'04'!E18+'05 ACPE'!E18+'05'!E18+'06'!E18+'07'!E18+'08'!E18+'09'!E18+'10'!E18+'11'!E18+'12'!E18+'18'!E18+'20'!E18+'25'!E18</f>
        <v>1359.2</v>
      </c>
      <c r="F18" s="354">
        <f>'01'!F18+'02'!F18+'03'!F18+'04'!F18+'05 ACPE'!F18+'05'!F18+'06'!F18+'07'!F18+'08'!F18+'09'!F18+'10'!F18+'11'!F18+'12'!F18+'18'!F18+'20'!F18+'25'!F18</f>
        <v>-2</v>
      </c>
      <c r="G18" s="355">
        <f>'01'!G18+'02'!G18+'03'!G18+'04'!G18+'05 ACPE'!G18+'05'!G18+'06'!G18+'07'!G18+'08'!G18+'09'!G18+'10'!G18+'11'!G18+'12'!G18+'18'!G18+'20'!G18+'25'!G18</f>
        <v>1090.2</v>
      </c>
      <c r="H18" s="356">
        <f>'01'!H18+'02'!H18+'03'!H18+'04'!H18+'05 ACPE'!H18+'05'!H18+'06'!H18+'07'!H18+'08'!H18+'09'!H18+'10'!H18+'11'!H18+'12'!H18+'18'!H18+'20'!H18+'25'!H18</f>
        <v>3</v>
      </c>
      <c r="I18" s="357">
        <f>'01'!I18+'02'!I18+'03'!I18+'04'!I18+'05 ACPE'!I18+'05'!I18+'06'!I18+'07'!I18+'08'!I18+'09'!I18+'10'!I18+'11'!I18+'12'!I18+'18'!I18+'20'!I18+'25'!I18</f>
        <v>983.13</v>
      </c>
      <c r="J18" s="354">
        <f>'01'!J18+'02'!J18+'03'!J18+'04'!J18+'05 ACPE'!J18+'05'!J18+'06'!J18+'07'!J18+'08'!J18+'09'!J18+'10'!J18+'11'!J18+'12'!J18+'18'!J18+'20'!J18+'25'!J18</f>
        <v>0</v>
      </c>
      <c r="K18" s="355">
        <f>'01'!K18+'02'!K18+'03'!K18+'04'!K18+'05 ACPE'!K18+'05'!K18+'06'!K18+'07'!K18+'08'!K18+'09'!K18+'10'!K18+'11'!K18+'12'!K18+'18'!K18+'20'!K18+'25'!K18</f>
        <v>2122.54</v>
      </c>
      <c r="L18" s="356">
        <f>'01'!L18+'02'!L18+'03'!L18+'04'!L18+'05 ACPE'!L18+'05'!L18+'06'!L18+'07'!L18+'08'!L18+'09'!L18+'10'!L18+'11'!L18+'12'!L18+'18'!L18+'20'!L18+'25'!L18</f>
        <v>-1</v>
      </c>
      <c r="M18" s="539">
        <f>'01'!M18+'02'!M18+'03'!M18+'04'!M18+'05 ACPE'!M18+'05'!M18+'06'!M18+'07'!M18+'08'!M18+'09'!M18+'10'!M18+'11'!M18+'12'!M18+'18'!M18+'20'!M18+'25'!M18</f>
        <v>4814.3099999999995</v>
      </c>
      <c r="N18" s="354">
        <f>'01'!N18+'02'!N18+'03'!N18+'04'!N18+'05 ACPE'!N18+'05'!N18+'06'!N18+'07'!N18+'08'!N18+'09'!N18+'10'!N18+'11'!N18+'12'!N18+'18'!N18+'20'!N18+'25'!N18</f>
        <v>-2</v>
      </c>
      <c r="O18" s="355">
        <f>'01'!O18+'02'!O18+'03'!O18+'04'!O18+'05 ACPE'!O18+'05'!O18+'06'!O18+'07'!O18+'08'!O18+'09'!O18+'10'!O18+'11'!O18+'12'!O18+'18'!O18+'20'!O18+'25'!O18</f>
        <v>1785.5</v>
      </c>
      <c r="P18" s="356">
        <f>'01'!P18+'02'!P18+'03'!P18+'04'!P18+'05 ACPE'!P18+'05'!P18+'06'!P18+'07'!P18+'08'!P18+'09'!P18+'10'!P18+'11'!P18+'12'!P18+'18'!P18+'20'!P18+'25'!P18</f>
        <v>2</v>
      </c>
      <c r="Q18" s="357">
        <f>'01'!Q18+'02'!Q18+'03'!Q18+'04'!Q18+'05 ACPE'!Q18+'05'!Q18+'06'!Q18+'07'!Q18+'08'!Q18+'09'!Q18+'10'!Q18+'11'!Q18+'12'!Q18+'18'!Q18+'20'!Q18+'25'!Q18</f>
        <v>1319.39</v>
      </c>
      <c r="R18" s="354">
        <f>'01'!R18+'02'!R18+'03'!R18+'04'!R18+'05 ACPE'!R18+'05'!R18+'06'!R18+'07'!R18+'08'!R18+'09'!R18+'10'!R18+'11'!R18+'12'!R18+'18'!R18+'20'!R18+'25'!R18</f>
        <v>3</v>
      </c>
      <c r="S18" s="355">
        <f>'01'!S18+'02'!S18+'03'!S18+'04'!S18+'05 ACPE'!S18+'05'!S18+'06'!S18+'07'!S18+'08'!S18+'09'!S18+'10'!S18+'11'!S18+'12'!S18+'18'!S18+'20'!S18+'25'!S18</f>
        <v>1459.7</v>
      </c>
      <c r="T18" s="356">
        <f>'01'!T18+'02'!T18+'03'!T18+'04'!T18+'05 ACPE'!T18+'05'!T18+'06'!T18+'07'!T18+'08'!T18+'09'!T18+'10'!T18+'11'!T18+'12'!T18+'18'!T18+'20'!T18+'25'!T18</f>
        <v>2</v>
      </c>
      <c r="U18" s="357">
        <f>'01'!U18+'02'!U18+'03'!U18+'04'!U18+'05 ACPE'!U18+'05'!U18+'06'!U18+'07'!U18+'08'!U18+'09'!U18+'10'!U18+'11'!U18+'12'!U18+'18'!U18+'20'!U18+'25'!U18</f>
        <v>2593.0299999999997</v>
      </c>
      <c r="V18" s="354">
        <f>'01'!V18+'02'!V18+'03'!V18+'04'!V18+'05 ACPE'!V18+'05'!V18+'06'!V18+'07'!V18+'08'!V18+'09'!V18+'10'!V18+'11'!V18+'12'!V18+'18'!V18+'20'!V18+'25'!V18</f>
        <v>0</v>
      </c>
      <c r="W18" s="355">
        <f>'01'!W18+'02'!W18+'03'!W18+'04'!W18+'05 ACPE'!W18+'05'!W18+'06'!W18+'07'!W18+'08'!W18+'09'!W18+'10'!W18+'11'!W18+'12'!W18+'18'!W18+'20'!W18+'25'!W18</f>
        <v>0</v>
      </c>
      <c r="X18" s="356">
        <f>'01'!X18+'02'!X18+'03'!X18+'04'!X18+'05 ACPE'!X18+'05'!X18+'06'!X18+'07'!X18+'08'!X18+'09'!X18+'10'!X18+'11'!X18+'12'!X18+'18'!X18+'20'!X18+'25'!X18</f>
        <v>0</v>
      </c>
      <c r="Y18" s="617">
        <f>'01'!Y18+'02'!Y18+'03'!Y18+'04'!Y18+'05 ACPE'!Y18+'05'!Y18+'06'!Y18+'07'!Y18+'08'!Y18+'09'!Y18+'10'!Y18+'11'!Y18+'12'!Y18+'18'!Y18+'20'!Y18+'25'!Y18</f>
        <v>0</v>
      </c>
      <c r="Z18" s="358">
        <f t="shared" si="4"/>
        <v>5</v>
      </c>
      <c r="AA18" s="358">
        <f t="shared" si="4"/>
        <v>19266.8</v>
      </c>
      <c r="AB18" s="378"/>
      <c r="AD18" s="3"/>
    </row>
    <row r="19" spans="1:30" ht="12.75" customHeight="1" x14ac:dyDescent="0.25">
      <c r="A19" s="360" t="s">
        <v>53</v>
      </c>
      <c r="B19" s="354">
        <f>'01'!B19+'02'!B19+'03'!B19+'04'!B19+'05 ACPE'!B19+'05'!B19+'06'!B19+'07'!B19+'08'!B19+'09'!B19+'10'!B19+'11'!B19+'12'!B19+'18'!B19+'20'!B19+'25'!B19</f>
        <v>27</v>
      </c>
      <c r="C19" s="92">
        <f>'01'!C19+'02'!C19+'03'!C19+'04'!C19+'05 ACPE'!C19+'05'!C19+'06'!C19+'07'!C19+'08'!C19+'09'!C19+'10'!C19+'11'!C19+'12'!C19+'18'!C19+'20'!C19+'25'!C19</f>
        <v>24074.74</v>
      </c>
      <c r="D19" s="356">
        <f>'01'!D19+'02'!D19+'03'!D19+'04'!D19+'05 ACPE'!D19+'05'!D19+'06'!D19+'07'!D19+'08'!D19+'09'!D19+'10'!D19+'11'!D19+'12'!D19+'18'!D19+'20'!D19+'25'!D19</f>
        <v>22</v>
      </c>
      <c r="E19" s="530">
        <f>'01'!E19+'02'!E19+'03'!E19+'04'!E19+'05 ACPE'!E19+'05'!E19+'06'!E19+'07'!E19+'08'!E19+'09'!E19+'10'!E19+'11'!E19+'12'!E19+'18'!E19+'20'!E19+'25'!E19</f>
        <v>13240.419999999998</v>
      </c>
      <c r="F19" s="354">
        <f>'01'!F19+'02'!F19+'03'!F19+'04'!F19+'05 ACPE'!F19+'05'!F19+'06'!F19+'07'!F19+'08'!F19+'09'!F19+'10'!F19+'11'!F19+'12'!F19+'18'!F19+'20'!F19+'25'!F19</f>
        <v>24</v>
      </c>
      <c r="G19" s="16">
        <f>'01'!G19+'02'!G19+'03'!G19+'04'!G19+'05 ACPE'!G19+'05'!G19+'06'!G19+'07'!G19+'08'!G19+'09'!G19+'10'!G19+'11'!G19+'12'!G19+'18'!G19+'20'!G19+'25'!G19</f>
        <v>29038.739999999998</v>
      </c>
      <c r="H19" s="356">
        <f>'01'!H19+'02'!H19+'03'!H19+'04'!H19+'05 ACPE'!H19+'05'!H19+'06'!H19+'07'!H19+'08'!H19+'09'!H19+'10'!H19+'11'!H19+'12'!H19+'18'!H19+'20'!H19+'25'!H19</f>
        <v>7</v>
      </c>
      <c r="I19" s="530">
        <f>'01'!I19+'02'!I19+'03'!I19+'04'!I19+'05 ACPE'!I19+'05'!I19+'06'!I19+'07'!I19+'08'!I19+'09'!I19+'10'!I19+'11'!I19+'12'!I19+'18'!I19+'20'!I19+'25'!I19</f>
        <v>15496.02</v>
      </c>
      <c r="J19" s="354">
        <f>'01'!J19+'02'!J19+'03'!J19+'04'!J19+'05 ACPE'!J19+'05'!J19+'06'!J19+'07'!J19+'08'!J19+'09'!J19+'10'!J19+'11'!J19+'12'!J19+'18'!J19+'20'!J19+'25'!J19</f>
        <v>4</v>
      </c>
      <c r="K19" s="355">
        <f>'01'!K19+'02'!K19+'03'!K19+'04'!K19+'05 ACPE'!K19+'05'!K19+'06'!K19+'07'!K19+'08'!K19+'09'!K19+'10'!K19+'11'!K19+'12'!K19+'18'!K19+'20'!K19+'25'!K19</f>
        <v>9266.67</v>
      </c>
      <c r="L19" s="356">
        <f>'01'!L19+'02'!L19+'03'!L19+'04'!L19+'05 ACPE'!L19+'05'!L19+'06'!L19+'07'!L19+'08'!L19+'09'!L19+'10'!L19+'11'!L19+'12'!L19+'18'!L19+'20'!L19+'25'!L19</f>
        <v>9</v>
      </c>
      <c r="M19" s="357">
        <f>'01'!M19+'02'!M19+'03'!M19+'04'!M19+'05 ACPE'!M19+'05'!M19+'06'!M19+'07'!M19+'08'!M19+'09'!M19+'10'!M19+'11'!M19+'12'!M19+'18'!M19+'20'!M19+'25'!M19</f>
        <v>16669.55</v>
      </c>
      <c r="N19" s="354">
        <f>'01'!N19+'02'!N19+'03'!N19+'04'!N19+'05 ACPE'!N19+'05'!N19+'06'!N19+'07'!N19+'08'!N19+'09'!N19+'10'!N19+'11'!N19+'12'!N19+'18'!N19+'20'!N19+'25'!N19</f>
        <v>10</v>
      </c>
      <c r="O19" s="355">
        <f>'01'!O19+'02'!O19+'03'!O19+'04'!O19+'05 ACPE'!O19+'05'!O19+'06'!O19+'07'!O19+'08'!O19+'09'!O19+'10'!O19+'11'!O19+'12'!O19+'18'!O19+'20'!O19+'25'!O19</f>
        <v>13054.48</v>
      </c>
      <c r="P19" s="356">
        <f>'01'!P19+'02'!P19+'03'!P19+'04'!P19+'05 ACPE'!P19+'05'!P19+'06'!P19+'07'!P19+'08'!P19+'09'!P19+'10'!P19+'11'!P19+'12'!P19+'18'!P19+'20'!P19+'25'!P19</f>
        <v>67</v>
      </c>
      <c r="Q19" s="539">
        <f>'01'!Q19+'02'!Q19+'03'!Q19+'04'!Q19+'05 ACPE'!Q19+'05'!Q19+'06'!Q19+'07'!Q19+'08'!Q19+'09'!Q19+'10'!Q19+'11'!Q19+'12'!Q19+'18'!Q19+'20'!Q19+'25'!Q19</f>
        <v>35098.99</v>
      </c>
      <c r="R19" s="354">
        <f>'01'!R19+'02'!R19+'03'!R19+'04'!R19+'05 ACPE'!R19+'05'!R19+'06'!R19+'07'!R19+'08'!R19+'09'!R19+'10'!R19+'11'!R19+'12'!R19+'18'!R19+'20'!R19+'25'!R19</f>
        <v>18</v>
      </c>
      <c r="S19" s="355">
        <f>'01'!S19+'02'!S19+'03'!S19+'04'!S19+'05 ACPE'!S19+'05'!S19+'06'!S19+'07'!S19+'08'!S19+'09'!S19+'10'!S19+'11'!S19+'12'!S19+'18'!S19+'20'!S19+'25'!S19</f>
        <v>10829.05</v>
      </c>
      <c r="T19" s="356">
        <f>'01'!T19+'02'!T19+'03'!T19+'04'!T19+'05 ACPE'!T19+'05'!T19+'06'!T19+'07'!T19+'08'!T19+'09'!T19+'10'!T19+'11'!T19+'12'!T19+'18'!T19+'20'!T19+'25'!T19</f>
        <v>14</v>
      </c>
      <c r="U19" s="357">
        <f>'01'!U19+'02'!U19+'03'!U19+'04'!U19+'05 ACPE'!U19+'05'!U19+'06'!U19+'07'!U19+'08'!U19+'09'!U19+'10'!U19+'11'!U19+'12'!U19+'18'!U19+'20'!U19+'25'!U19</f>
        <v>15095.199999999999</v>
      </c>
      <c r="V19" s="354">
        <f>'01'!V19+'02'!V19+'03'!V19+'04'!V19+'05 ACPE'!V19+'05'!V19+'06'!V19+'07'!V19+'08'!V19+'09'!V19+'10'!V19+'11'!V19+'12'!V19+'18'!V19+'20'!V19+'25'!V19</f>
        <v>17</v>
      </c>
      <c r="W19" s="355">
        <f>'01'!W19+'02'!W19+'03'!W19+'04'!W19+'05 ACPE'!W19+'05'!W19+'06'!W19+'07'!W19+'08'!W19+'09'!W19+'10'!W19+'11'!W19+'12'!W19+'18'!W19+'20'!W19+'25'!W19</f>
        <v>14536.25</v>
      </c>
      <c r="X19" s="356">
        <f>'01'!X19+'02'!X19+'03'!X19+'04'!X19+'05 ACPE'!X19+'05'!X19+'06'!X19+'07'!X19+'08'!X19+'09'!X19+'10'!X19+'11'!X19+'12'!X19+'18'!X19+'20'!X19+'25'!X19</f>
        <v>19</v>
      </c>
      <c r="Y19" s="617">
        <f>'01'!Y19+'02'!Y19+'03'!Y19+'04'!Y19+'05 ACPE'!Y19+'05'!Y19+'06'!Y19+'07'!Y19+'08'!Y19+'09'!Y19+'10'!Y19+'11'!Y19+'12'!Y19+'18'!Y19+'20'!Y19+'25'!Y19</f>
        <v>16980.46</v>
      </c>
      <c r="Z19" s="358">
        <f t="shared" si="4"/>
        <v>238</v>
      </c>
      <c r="AA19" s="358">
        <f t="shared" si="4"/>
        <v>213380.56999999998</v>
      </c>
      <c r="AB19" s="593"/>
      <c r="AD19" s="3"/>
    </row>
    <row r="20" spans="1:30" ht="12.75" customHeight="1" x14ac:dyDescent="0.25">
      <c r="A20" s="360" t="s">
        <v>23</v>
      </c>
      <c r="B20" s="354">
        <f>'01'!B20+'02'!B20+'03'!B20+'04'!B20+'05 ACPE'!B20+'05'!B20+'06'!B20+'07'!B20+'08'!B20+'09'!B20+'10'!B20+'11'!B20+'12'!B20+'18'!B20+'20'!B20+'25'!B20</f>
        <v>108</v>
      </c>
      <c r="C20" s="92">
        <f>'01'!C20+'02'!C20+'03'!C20+'04'!C20+'05 ACPE'!C20+'05'!C20+'06'!C20+'07'!C20+'08'!C20+'09'!C20+'10'!C20+'11'!C20+'12'!C20+'18'!C20+'20'!C20+'25'!C20</f>
        <v>43527.119999999995</v>
      </c>
      <c r="D20" s="356">
        <f>'01'!D20+'02'!D20+'03'!D20+'04'!D20+'05 ACPE'!D20+'05'!D20+'06'!D20+'07'!D20+'08'!D20+'09'!D20+'10'!D20+'11'!D20+'12'!D20+'18'!D20+'20'!D20+'25'!D20</f>
        <v>162</v>
      </c>
      <c r="E20" s="530">
        <f>'01'!E20+'02'!E20+'03'!E20+'04'!E20+'05 ACPE'!E20+'05'!E20+'06'!E20+'07'!E20+'08'!E20+'09'!E20+'10'!E20+'11'!E20+'12'!E20+'18'!E20+'20'!E20+'25'!E20</f>
        <v>62838.119999999995</v>
      </c>
      <c r="F20" s="354">
        <f>'01'!F20+'02'!F20+'03'!F20+'04'!F20+'05 ACPE'!F20+'05'!F20+'06'!F20+'07'!F20+'08'!F20+'09'!F20+'10'!F20+'11'!F20+'12'!F20+'18'!F20+'20'!F20+'25'!F20</f>
        <v>265</v>
      </c>
      <c r="G20" s="16">
        <f>'01'!G20+'02'!G20+'03'!G20+'04'!G20+'05 ACPE'!G20+'05'!G20+'06'!G20+'07'!G20+'08'!G20+'09'!G20+'10'!G20+'11'!G20+'12'!G20+'18'!G20+'20'!G20+'25'!G20</f>
        <v>106309.35</v>
      </c>
      <c r="H20" s="356">
        <f>'01'!H20+'02'!H20+'03'!H20+'04'!H20+'05 ACPE'!H20+'05'!H20+'06'!H20+'07'!H20+'08'!H20+'09'!H20+'10'!H20+'11'!H20+'12'!H20+'18'!H20+'20'!H20+'25'!H20</f>
        <v>159</v>
      </c>
      <c r="I20" s="530">
        <f>'01'!I20+'02'!I20+'03'!I20+'04'!I20+'05 ACPE'!I20+'05'!I20+'06'!I20+'07'!I20+'08'!I20+'09'!I20+'10'!I20+'11'!I20+'12'!I20+'18'!I20+'20'!I20+'25'!I20</f>
        <v>81239.989999999991</v>
      </c>
      <c r="J20" s="354">
        <f>'01'!J20+'02'!J20+'03'!J20+'04'!J20+'05 ACPE'!J20+'05'!J20+'06'!J20+'07'!J20+'08'!J20+'09'!J20+'10'!J20+'11'!J20+'12'!J20+'18'!J20+'20'!J20+'25'!J20</f>
        <v>82</v>
      </c>
      <c r="K20" s="355">
        <f>'01'!K20+'02'!K20+'03'!K20+'04'!K20+'05 ACPE'!K20+'05'!K20+'06'!K20+'07'!K20+'08'!K20+'09'!K20+'10'!K20+'11'!K20+'12'!K20+'18'!K20+'20'!K20+'25'!K20</f>
        <v>43934.96</v>
      </c>
      <c r="L20" s="356">
        <f>'01'!L20+'02'!L20+'03'!L20+'04'!L20+'05 ACPE'!L20+'05'!L20+'06'!L20+'07'!L20+'08'!L20+'09'!L20+'10'!L20+'11'!L20+'12'!L20+'18'!L20+'20'!L20+'25'!L20</f>
        <v>37</v>
      </c>
      <c r="M20" s="539">
        <f>'01'!M20+'02'!M20+'03'!M20+'04'!M20+'05 ACPE'!M20+'05'!M20+'06'!M20+'07'!M20+'08'!M20+'09'!M20+'10'!M20+'11'!M20+'12'!M20+'18'!M20+'20'!M20+'25'!M20</f>
        <v>31199.449999999997</v>
      </c>
      <c r="N20" s="354">
        <f>'01'!N20+'02'!N20+'03'!N20+'04'!N20+'05 ACPE'!N20+'05'!N20+'06'!N20+'07'!N20+'08'!N20+'09'!N20+'10'!N20+'11'!N20+'12'!N20+'18'!N20+'20'!N20+'25'!N20</f>
        <v>37</v>
      </c>
      <c r="O20" s="355">
        <f>'01'!O20+'02'!O20+'03'!O20+'04'!O20+'05 ACPE'!O20+'05'!O20+'06'!O20+'07'!O20+'08'!O20+'09'!O20+'10'!O20+'11'!O20+'12'!O20+'18'!O20+'20'!O20+'25'!O20</f>
        <v>19853.099999999999</v>
      </c>
      <c r="P20" s="356">
        <f>'01'!P20+'02'!P20+'03'!P20+'04'!P20+'05 ACPE'!P20+'05'!P20+'06'!P20+'07'!P20+'08'!P20+'09'!P20+'10'!P20+'11'!P20+'12'!P20+'18'!P20+'20'!P20+'25'!P20</f>
        <v>48</v>
      </c>
      <c r="Q20" s="539">
        <f>'01'!Q20+'02'!Q20+'03'!Q20+'04'!Q20+'05 ACPE'!Q20+'05'!Q20+'06'!Q20+'07'!Q20+'08'!Q20+'09'!Q20+'10'!Q20+'11'!Q20+'12'!Q20+'18'!Q20+'20'!Q20+'25'!Q20</f>
        <v>17261.489999999998</v>
      </c>
      <c r="R20" s="354">
        <f>'01'!R20+'02'!R20+'03'!R20+'04'!R20+'05 ACPE'!R20+'05'!R20+'06'!R20+'07'!R20+'08'!R20+'09'!R20+'10'!R20+'11'!R20+'12'!R20+'18'!R20+'20'!R20+'25'!R20</f>
        <v>72</v>
      </c>
      <c r="S20" s="355">
        <f>'01'!S20+'02'!S20+'03'!S20+'04'!S20+'05 ACPE'!S20+'05'!S20+'06'!S20+'07'!S20+'08'!S20+'09'!S20+'10'!S20+'11'!S20+'12'!S20+'18'!S20+'20'!S20+'25'!S20</f>
        <v>31165.150000000009</v>
      </c>
      <c r="T20" s="356">
        <f>'01'!T20+'02'!T20+'03'!T20+'04'!T20+'05 ACPE'!T20+'05'!T20+'06'!T20+'07'!T20+'08'!T20+'09'!T20+'10'!T20+'11'!T20+'12'!T20+'18'!T20+'20'!T20+'25'!T20</f>
        <v>73</v>
      </c>
      <c r="U20" s="357">
        <f>'01'!U20+'02'!U20+'03'!U20+'04'!U20+'05 ACPE'!U20+'05'!U20+'06'!U20+'07'!U20+'08'!U20+'09'!U20+'10'!U20+'11'!U20+'12'!U20+'18'!U20+'20'!U20+'25'!U20</f>
        <v>34861.950000000004</v>
      </c>
      <c r="V20" s="354">
        <f>'01'!V20+'02'!V20+'03'!V20+'04'!V20+'05 ACPE'!V20+'05'!V20+'06'!V20+'07'!V20+'08'!V20+'09'!V20+'10'!V20+'11'!V20+'12'!V20+'18'!V20+'20'!V20+'25'!V20</f>
        <v>53</v>
      </c>
      <c r="W20" s="355">
        <f>'01'!W20+'02'!W20+'03'!W20+'04'!W20+'05 ACPE'!W20+'05'!W20+'06'!W20+'07'!W20+'08'!W20+'09'!W20+'10'!W20+'11'!W20+'12'!W20+'18'!W20+'20'!W20+'25'!W20</f>
        <v>23667.49</v>
      </c>
      <c r="X20" s="356">
        <f>'01'!X20+'02'!X20+'03'!X20+'04'!X20+'05 ACPE'!X20+'05'!X20+'06'!X20+'07'!X20+'08'!X20+'09'!X20+'10'!X20+'11'!X20+'12'!X20+'18'!X20+'20'!X20+'25'!X20</f>
        <v>46</v>
      </c>
      <c r="Y20" s="617">
        <f>'01'!Y20+'02'!Y20+'03'!Y20+'04'!Y20+'05 ACPE'!Y20+'05'!Y20+'06'!Y20+'07'!Y20+'08'!Y20+'09'!Y20+'10'!Y20+'11'!Y20+'12'!Y20+'18'!Y20+'20'!Y20+'25'!Y20</f>
        <v>33101.79</v>
      </c>
      <c r="Z20" s="358">
        <f t="shared" si="4"/>
        <v>1142</v>
      </c>
      <c r="AA20" s="358">
        <f t="shared" si="4"/>
        <v>528959.96</v>
      </c>
      <c r="AB20" s="593"/>
      <c r="AD20" s="3"/>
    </row>
    <row r="21" spans="1:30" ht="12.75" customHeight="1" x14ac:dyDescent="0.25">
      <c r="A21" s="360" t="s">
        <v>55</v>
      </c>
      <c r="B21" s="354">
        <f>'01'!B21+'02'!B21+'03'!B21+'04'!B21+'05 ACPE'!B21+'05'!B21+'06'!B21+'07'!B21+'08'!B21+'09'!B21+'10'!B21+'11'!B21+'12'!B21+'18'!B21+'20'!B21+'25'!B21</f>
        <v>1</v>
      </c>
      <c r="C21" s="355">
        <f>'01'!C21+'02'!C21+'03'!C21+'04'!C21+'05 ACPE'!C21+'05'!C21+'06'!C21+'07'!C21+'08'!C21+'09'!C21+'10'!C21+'11'!C21+'12'!C21+'18'!C21+'20'!C21+'25'!C21</f>
        <v>1134.2</v>
      </c>
      <c r="D21" s="356">
        <f>'01'!D21+'02'!D21+'03'!D21+'04'!D21+'05 ACPE'!D21+'05'!D21+'06'!D21+'07'!D21+'08'!D21+'09'!D21+'10'!D21+'11'!D21+'12'!D21+'18'!D21+'20'!D21+'25'!D21</f>
        <v>0</v>
      </c>
      <c r="E21" s="357">
        <f>'01'!E21+'02'!E21+'03'!E21+'04'!E21+'05 ACPE'!E21+'05'!E21+'06'!E21+'07'!E21+'08'!E21+'09'!E21+'10'!E21+'11'!E21+'12'!E21+'18'!E21+'20'!E21+'25'!E21</f>
        <v>0</v>
      </c>
      <c r="F21" s="354">
        <f>'01'!F21+'02'!F21+'03'!F21+'04'!F21+'05 ACPE'!F21+'05'!F21+'06'!F21+'07'!F21+'08'!F21+'09'!F21+'10'!F21+'11'!F21+'12'!F21+'18'!F21+'20'!F21+'25'!F21</f>
        <v>1</v>
      </c>
      <c r="G21" s="355">
        <f>'01'!G21+'02'!G21+'03'!G21+'04'!G21+'05 ACPE'!G21+'05'!G21+'06'!G21+'07'!G21+'08'!G21+'09'!G21+'10'!G21+'11'!G21+'12'!G21+'18'!G21+'20'!G21+'25'!G21</f>
        <v>219</v>
      </c>
      <c r="H21" s="356">
        <f>'01'!H21+'02'!H21+'03'!H21+'04'!H21+'05 ACPE'!H21+'05'!H21+'06'!H21+'07'!H21+'08'!H21+'09'!H21+'10'!H21+'11'!H21+'12'!H21+'18'!H21+'20'!H21+'25'!H21</f>
        <v>7</v>
      </c>
      <c r="I21" s="357">
        <f>'01'!I21+'02'!I21+'03'!I21+'04'!I21+'05 ACPE'!I21+'05'!I21+'06'!I21+'07'!I21+'08'!I21+'09'!I21+'10'!I21+'11'!I21+'12'!I21+'18'!I21+'20'!I21+'25'!I21</f>
        <v>2330.3099999999995</v>
      </c>
      <c r="J21" s="354">
        <f>'01'!J21+'02'!J21+'03'!J21+'04'!J21+'05 ACPE'!J21+'05'!J21+'06'!J21+'07'!J21+'08'!J21+'09'!J21+'10'!J21+'11'!J21+'12'!J21+'18'!J21+'20'!J21+'25'!J21</f>
        <v>21</v>
      </c>
      <c r="K21" s="355">
        <f>'01'!K21+'02'!K21+'03'!K21+'04'!K21+'05 ACPE'!K21+'05'!K21+'06'!K21+'07'!K21+'08'!K21+'09'!K21+'10'!K21+'11'!K21+'12'!K21+'18'!K21+'20'!K21+'25'!K21</f>
        <v>4613.5199999999995</v>
      </c>
      <c r="L21" s="356">
        <f>'01'!L21+'02'!L21+'03'!L21+'04'!L21+'05 ACPE'!L21+'05'!L21+'06'!L21+'07'!L21+'08'!L21+'09'!L21+'10'!L21+'11'!L21+'12'!L21+'18'!L21+'20'!L21+'25'!L21</f>
        <v>1</v>
      </c>
      <c r="M21" s="357">
        <f>'01'!M21+'02'!M21+'03'!M21+'04'!M21+'05 ACPE'!M21+'05'!M21+'06'!M21+'07'!M21+'08'!M21+'09'!M21+'10'!M21+'11'!M21+'12'!M21+'18'!M21+'20'!M21+'25'!M21</f>
        <v>1306</v>
      </c>
      <c r="N21" s="354">
        <f>'01'!N21+'02'!N21+'03'!N21+'04'!N21+'05 ACPE'!N21+'05'!N21+'06'!N21+'07'!N21+'08'!N21+'09'!N21+'10'!N21+'11'!N21+'12'!N21+'18'!N21+'20'!N21+'25'!N21</f>
        <v>5</v>
      </c>
      <c r="O21" s="355">
        <f>'01'!O21+'02'!O21+'03'!O21+'04'!O21+'05 ACPE'!O21+'05'!O21+'06'!O21+'07'!O21+'08'!O21+'09'!O21+'10'!O21+'11'!O21+'12'!O21+'18'!O21+'20'!O21+'25'!O21</f>
        <v>1576.86</v>
      </c>
      <c r="P21" s="356">
        <f>'01'!P21+'02'!P21+'03'!P21+'04'!P21+'05 ACPE'!P21+'05'!P21+'06'!P21+'07'!P21+'08'!P21+'09'!P21+'10'!P21+'11'!P21+'12'!P21+'18'!P21+'20'!P21+'25'!P21</f>
        <v>0</v>
      </c>
      <c r="Q21" s="357">
        <f>'01'!Q21+'02'!Q21+'03'!Q21+'04'!Q21+'05 ACPE'!Q21+'05'!Q21+'06'!Q21+'07'!Q21+'08'!Q21+'09'!Q21+'10'!Q21+'11'!Q21+'12'!Q21+'18'!Q21+'20'!Q21+'25'!Q21</f>
        <v>0</v>
      </c>
      <c r="R21" s="354">
        <f>'01'!R21+'02'!R21+'03'!R21+'04'!R21+'05 ACPE'!R21+'05'!R21+'06'!R21+'07'!R21+'08'!R21+'09'!R21+'10'!R21+'11'!R21+'12'!R21+'18'!R21+'20'!R21+'25'!R21</f>
        <v>0</v>
      </c>
      <c r="S21" s="355">
        <f>'01'!S21+'02'!S21+'03'!S21+'04'!S21+'05 ACPE'!S21+'05'!S21+'06'!S21+'07'!S21+'08'!S21+'09'!S21+'10'!S21+'11'!S21+'12'!S21+'18'!S21+'20'!S21+'25'!S21</f>
        <v>0</v>
      </c>
      <c r="T21" s="356">
        <f>'01'!T21+'02'!T21+'03'!T21+'04'!T21+'05 ACPE'!T21+'05'!T21+'06'!T21+'07'!T21+'08'!T21+'09'!T21+'10'!T21+'11'!T21+'12'!T21+'18'!T21+'20'!T21+'25'!T21</f>
        <v>1</v>
      </c>
      <c r="U21" s="357">
        <f>'01'!U21+'02'!U21+'03'!U21+'04'!U21+'05 ACPE'!U21+'05'!U21+'06'!U21+'07'!U21+'08'!U21+'09'!U21+'10'!U21+'11'!U21+'12'!U21+'18'!U21+'20'!U21+'25'!U21</f>
        <v>353.91</v>
      </c>
      <c r="V21" s="354">
        <f>'01'!V21+'02'!V21+'03'!V21+'04'!V21+'05 ACPE'!V21+'05'!V21+'06'!V21+'07'!V21+'08'!V21+'09'!V21+'10'!V21+'11'!V21+'12'!V21+'18'!V21+'20'!V21+'25'!V21</f>
        <v>0</v>
      </c>
      <c r="W21" s="355">
        <f>'01'!W21+'02'!W21+'03'!W21+'04'!W21+'05 ACPE'!W21+'05'!W21+'06'!W21+'07'!W21+'08'!W21+'09'!W21+'10'!W21+'11'!W21+'12'!W21+'18'!W21+'20'!W21+'25'!W21</f>
        <v>0</v>
      </c>
      <c r="X21" s="356">
        <f>'01'!X21+'02'!X21+'03'!X21+'04'!X21+'05 ACPE'!X21+'05'!X21+'06'!X21+'07'!X21+'08'!X21+'09'!X21+'10'!X21+'11'!X21+'12'!X21+'18'!X21+'20'!X21+'25'!X21</f>
        <v>0</v>
      </c>
      <c r="Y21" s="617">
        <f>'01'!Y21+'02'!Y21+'03'!Y21+'04'!Y21+'05 ACPE'!Y21+'05'!Y21+'06'!Y21+'07'!Y21+'08'!Y21+'09'!Y21+'10'!Y21+'11'!Y21+'12'!Y21+'18'!Y21+'20'!Y21+'25'!Y21</f>
        <v>0</v>
      </c>
      <c r="Z21" s="358">
        <f t="shared" si="4"/>
        <v>37</v>
      </c>
      <c r="AA21" s="358">
        <f t="shared" si="4"/>
        <v>11533.8</v>
      </c>
      <c r="AB21" s="378"/>
      <c r="AD21" s="3"/>
    </row>
    <row r="22" spans="1:30" ht="12.75" customHeight="1" x14ac:dyDescent="0.25">
      <c r="A22" s="347" t="s">
        <v>21</v>
      </c>
      <c r="B22" s="380">
        <f t="shared" ref="B22:AA22" si="5">SUM(B17:B21)</f>
        <v>144</v>
      </c>
      <c r="C22" s="381">
        <f t="shared" si="5"/>
        <v>71418.559999999998</v>
      </c>
      <c r="D22" s="382">
        <f t="shared" si="5"/>
        <v>227</v>
      </c>
      <c r="E22" s="602">
        <f t="shared" si="5"/>
        <v>78764.56</v>
      </c>
      <c r="F22" s="380">
        <f t="shared" si="5"/>
        <v>288</v>
      </c>
      <c r="G22" s="594">
        <f t="shared" si="5"/>
        <v>136657.29</v>
      </c>
      <c r="H22" s="382">
        <f t="shared" si="5"/>
        <v>203</v>
      </c>
      <c r="I22" s="602">
        <f t="shared" si="5"/>
        <v>100802.74999999999</v>
      </c>
      <c r="J22" s="380">
        <f t="shared" si="5"/>
        <v>107</v>
      </c>
      <c r="K22" s="594">
        <f t="shared" si="5"/>
        <v>59937.689999999995</v>
      </c>
      <c r="L22" s="382">
        <f t="shared" si="5"/>
        <v>46</v>
      </c>
      <c r="M22" s="602">
        <f t="shared" si="5"/>
        <v>53989.31</v>
      </c>
      <c r="N22" s="380">
        <f t="shared" si="5"/>
        <v>70</v>
      </c>
      <c r="O22" s="594">
        <f t="shared" si="5"/>
        <v>36699.94</v>
      </c>
      <c r="P22" s="382">
        <f t="shared" si="5"/>
        <v>176</v>
      </c>
      <c r="Q22" s="602">
        <f t="shared" si="5"/>
        <v>55768.92</v>
      </c>
      <c r="R22" s="380">
        <f t="shared" si="5"/>
        <v>126</v>
      </c>
      <c r="S22" s="381">
        <f t="shared" si="5"/>
        <v>44782.250000000007</v>
      </c>
      <c r="T22" s="382">
        <f t="shared" si="5"/>
        <v>128</v>
      </c>
      <c r="U22" s="383">
        <f t="shared" si="5"/>
        <v>54845.91</v>
      </c>
      <c r="V22" s="380">
        <f t="shared" si="5"/>
        <v>70</v>
      </c>
      <c r="W22" s="381">
        <f t="shared" si="5"/>
        <v>38203.740000000005</v>
      </c>
      <c r="X22" s="382">
        <f t="shared" si="5"/>
        <v>65</v>
      </c>
      <c r="Y22" s="622">
        <f t="shared" si="5"/>
        <v>50082.25</v>
      </c>
      <c r="Z22" s="384">
        <f t="shared" si="5"/>
        <v>1650</v>
      </c>
      <c r="AA22" s="365">
        <f t="shared" si="5"/>
        <v>781953.16999999993</v>
      </c>
      <c r="AB22" s="378"/>
    </row>
    <row r="23" spans="1:30" ht="12.75" customHeight="1" x14ac:dyDescent="0.25">
      <c r="A23" s="347"/>
      <c r="B23" s="354"/>
      <c r="C23" s="355"/>
      <c r="F23" s="354"/>
      <c r="G23" s="355"/>
      <c r="J23" s="354"/>
      <c r="K23" s="355"/>
      <c r="N23" s="354"/>
      <c r="O23" s="355"/>
      <c r="R23" s="354"/>
      <c r="S23" s="355"/>
      <c r="V23" s="354"/>
      <c r="W23" s="355"/>
      <c r="Z23" s="358"/>
      <c r="AA23" s="377"/>
      <c r="AB23" s="378"/>
    </row>
    <row r="24" spans="1:30" ht="12.75" customHeight="1" x14ac:dyDescent="0.25">
      <c r="A24" s="347" t="s">
        <v>27</v>
      </c>
      <c r="B24" s="386"/>
      <c r="C24" s="385"/>
      <c r="D24" s="360"/>
      <c r="F24" s="386"/>
      <c r="G24" s="355"/>
      <c r="H24" s="360"/>
      <c r="J24" s="354"/>
      <c r="K24" s="355"/>
      <c r="N24" s="354"/>
      <c r="O24" s="355"/>
      <c r="R24" s="354"/>
      <c r="S24" s="355"/>
      <c r="V24" s="354"/>
      <c r="W24" s="355"/>
      <c r="Z24" s="358"/>
      <c r="AA24" s="377"/>
      <c r="AB24" s="378"/>
    </row>
    <row r="25" spans="1:30" ht="12.75" customHeight="1" x14ac:dyDescent="0.25">
      <c r="A25" s="360" t="s">
        <v>50</v>
      </c>
      <c r="B25" s="354">
        <f>'01'!B25+'02'!B25+'03'!B25+'04'!B25+'05 ACPE'!B25+'05'!B25+'06'!B25+'07'!B25+'08'!B25+'09'!B25+'10'!B25+'11'!B25+'12'!B25+'18'!B25+'20'!B25+'25'!B25</f>
        <v>164</v>
      </c>
      <c r="C25" s="389">
        <f>'01'!C25+'02'!C25+'03'!C25+'04'!C25+'05 ACPE'!C25+'05'!C25+'06'!C25+'07'!C25+'08'!C25+'09'!C25+'10'!C25+'11'!C25+'12'!C25+'18'!C25+'20'!C25+'25'!C25</f>
        <v>4677</v>
      </c>
      <c r="D25" s="356">
        <f>'01'!D25+'02'!D25+'03'!D25+'04'!D25+'05 ACPE'!D25+'05'!D25+'06'!D25+'07'!D25+'08'!D25+'09'!D25+'10'!D25+'11'!D25+'12'!D25+'18'!D25+'20'!D25+'25'!D25</f>
        <v>224</v>
      </c>
      <c r="E25" s="357">
        <f>'01'!E25+'02'!E25+'03'!E25+'04'!E25+'05 ACPE'!E25+'05'!E25+'06'!E25+'07'!E25+'08'!E25+'09'!E25+'10'!E25+'11'!E25+'12'!E25+'18'!E25+'20'!E25+'25'!E25</f>
        <v>6520.74</v>
      </c>
      <c r="F25" s="354">
        <f>'01'!F25+'02'!F25+'03'!F25+'04'!F25+'05 ACPE'!F25+'05'!F25+'06'!F25+'07'!F25+'08'!F25+'09'!F25+'10'!F25+'11'!F25+'12'!F25+'18'!F25+'20'!F25+'25'!F25</f>
        <v>158</v>
      </c>
      <c r="G25" s="354">
        <f>'01'!G25+'02'!G25+'03'!G25+'04'!G25+'05 ACPE'!G25+'05'!G25+'06'!G25+'07'!G25+'08'!G25+'09'!G25+'10'!G25+'11'!G25+'12'!G25+'18'!G25+'20'!G25+'25'!G25</f>
        <v>4216.16</v>
      </c>
      <c r="H25" s="356">
        <f>'01'!H25+'02'!H25+'03'!H25+'04'!H25+'05 ACPE'!H25+'05'!H25+'06'!H25+'07'!H25+'08'!H25+'09'!H25+'10'!H25+'11'!H25+'12'!H25+'18'!H25+'20'!H25+'25'!H25</f>
        <v>165</v>
      </c>
      <c r="I25" s="414">
        <f>'01'!I25+'02'!I25+'03'!I25+'04'!I25+'05 ACPE'!I25+'05'!I25+'06'!I25+'07'!I25+'08'!I25+'09'!I25+'10'!I25+'11'!I25+'12'!I25+'18'!I25+'20'!I25+'25'!I25</f>
        <v>3360.16</v>
      </c>
      <c r="J25" s="354">
        <f>'01'!J25+'02'!J25+'03'!J25+'04'!J25+'05 ACPE'!J25+'05'!J25+'06'!J25+'07'!J25+'08'!J25+'09'!J25+'10'!J25+'11'!J25+'12'!J25+'18'!J25+'20'!J25+'25'!J25</f>
        <v>89</v>
      </c>
      <c r="K25" s="595">
        <f>'01'!K25+'02'!K25+'03'!K25+'04'!K25+'05 ACPE'!K25+'05'!K25+'06'!K25+'07'!K25+'08'!K25+'09'!K25+'10'!K25+'11'!K25+'12'!K25+'18'!K25+'20'!K25+'25'!K25</f>
        <v>1931.5499999999997</v>
      </c>
      <c r="L25" s="356">
        <f>'01'!L25+'02'!L25+'03'!L25+'04'!L25+'05 ACPE'!L25+'05'!L25+'06'!L25+'07'!L25+'08'!L25+'09'!L25+'10'!L25+'11'!L25+'12'!L25+'18'!L25+'20'!L25+'25'!L25</f>
        <v>62</v>
      </c>
      <c r="M25" s="357">
        <f>'01'!M25+'02'!M25+'03'!M25+'04'!M25+'05 ACPE'!M25+'05'!M25+'06'!M25+'07'!M25+'08'!M25+'09'!M25+'10'!M25+'11'!M25+'12'!M25+'18'!M25+'20'!M25+'25'!M25</f>
        <v>1122.3500000000001</v>
      </c>
      <c r="N25" s="354">
        <f>'01'!N25+'02'!N25+'03'!N25+'04'!N25+'05 ACPE'!N25+'05'!N25+'06'!N25+'07'!N25+'08'!N25+'09'!N25+'10'!N25+'11'!N25+'12'!N25+'18'!N25+'20'!N25+'25'!N25</f>
        <v>113</v>
      </c>
      <c r="O25" s="355">
        <f>'01'!O25+'02'!O25+'03'!O25+'04'!O25+'05 ACPE'!O25+'05'!O25+'06'!O25+'07'!O25+'08'!O25+'09'!O25+'10'!O25+'11'!O25+'12'!O25+'18'!O25+'20'!O25+'25'!O25</f>
        <v>2519.4899999999998</v>
      </c>
      <c r="P25" s="356">
        <f>'01'!P25+'02'!P25+'03'!P25+'04'!P25+'05 ACPE'!P25+'05'!P25+'06'!P25+'07'!P25+'08'!P25+'09'!P25+'10'!P25+'11'!P25+'12'!P25+'18'!P25+'20'!P25+'25'!P25</f>
        <v>139</v>
      </c>
      <c r="Q25" s="357">
        <f>'01'!Q25+'02'!Q25+'03'!Q25+'04'!Q25+'05 ACPE'!Q25+'05'!Q25+'06'!Q25+'07'!Q25+'08'!Q25+'09'!Q25+'10'!Q25+'11'!Q25+'12'!Q25+'18'!Q25+'20'!Q25+'25'!Q25</f>
        <v>3033.6499999999996</v>
      </c>
      <c r="R25" s="354">
        <f>'01'!R25+'02'!R25+'03'!R25+'04'!R25+'05 ACPE'!R25+'05'!R25+'06'!R25+'07'!R25+'08'!R25+'09'!R25+'10'!R25+'11'!R25+'12'!R25+'18'!R25+'20'!R25+'25'!R25</f>
        <v>292</v>
      </c>
      <c r="S25" s="389">
        <f>'01'!S25+'02'!S25+'03'!S25+'04'!S25+'05 ACPE'!S25+'05'!S25+'06'!S25+'07'!S25+'08'!S25+'09'!S25+'10'!S25+'11'!S25+'12'!S25+'18'!S25+'20'!S25+'25'!S25</f>
        <v>6244.1900000000005</v>
      </c>
      <c r="T25" s="356">
        <f>'01'!T25+'02'!T25+'03'!T25+'04'!T25+'05 ACPE'!T25+'05'!T25+'06'!T25+'07'!T25+'08'!T25+'09'!T25+'10'!T25+'11'!T25+'12'!T25+'18'!T25+'20'!T25+'25'!T25</f>
        <v>308</v>
      </c>
      <c r="U25" s="390">
        <f>'01'!U25+'02'!U25+'03'!U25+'04'!U25+'05 ACPE'!U25+'05'!U25+'06'!U25+'07'!U25+'08'!U25+'09'!U25+'10'!U25+'11'!U25+'12'!U25+'18'!U25+'20'!U25+'25'!U25</f>
        <v>9941.260000000002</v>
      </c>
      <c r="V25" s="354">
        <f>'01'!V25+'02'!V25+'03'!V25+'04'!V25+'05 ACPE'!V25+'05'!V25+'06'!V25+'07'!V25+'08'!V25+'09'!V25+'10'!V25+'11'!V25+'12'!V25+'18'!V25+'20'!V25+'25'!V25</f>
        <v>346</v>
      </c>
      <c r="W25" s="389">
        <f>'01'!W25+'02'!W25+'03'!W25+'04'!W25+'05 ACPE'!W25+'05'!W25+'06'!W25+'07'!W25+'08'!W25+'09'!W25+'10'!W25+'11'!W25+'12'!W25+'18'!W25+'20'!W25+'25'!W25</f>
        <v>15510.81</v>
      </c>
      <c r="X25" s="356">
        <f>'01'!X25+'02'!X25+'03'!X25+'04'!X25+'05 ACPE'!X25+'05'!X25+'06'!X25+'07'!X25+'08'!X25+'09'!X25+'10'!X25+'11'!X25+'12'!X25+'18'!X25+'20'!X25+'25'!X25</f>
        <v>235</v>
      </c>
      <c r="Y25" s="617">
        <f>'01'!Y25+'02'!Y25+'03'!Y25+'04'!Y25+'05 ACPE'!Y25+'05'!Y25+'06'!Y25+'07'!Y25+'08'!Y25+'09'!Y25+'10'!Y25+'11'!Y25+'12'!Y25+'18'!Y25+'20'!Y25+'25'!Y25</f>
        <v>6572.75</v>
      </c>
      <c r="Z25" s="358">
        <f>B25+D25+F25+H25+J25+L25+N25+P25+R25+T25+V25+X25</f>
        <v>2295</v>
      </c>
      <c r="AA25" s="373">
        <f>C25+E25+G25+I25+K25+M25+O25+Q25+S25+U25+W25+Y25</f>
        <v>65650.11</v>
      </c>
      <c r="AB25" s="378"/>
    </row>
    <row r="26" spans="1:30" ht="12.75" customHeight="1" x14ac:dyDescent="0.25">
      <c r="A26" s="360" t="s">
        <v>51</v>
      </c>
      <c r="B26" s="354">
        <f>'01'!B26+'02'!B26+'03'!B26+'04'!B26+'05 ACPE'!B26+'05'!B26+'06'!B26+'07'!B26+'08'!B26+'09'!B26+'10'!B26+'11'!B26+'12'!B26+'18'!B26+'20'!B26+'25'!B26</f>
        <v>49</v>
      </c>
      <c r="C26" s="389">
        <f>'01'!C26+'02'!C26+'03'!C26+'04'!C26+'05 ACPE'!C26+'05'!C26+'06'!C26+'07'!C26+'08'!C26+'09'!C26+'10'!C26+'11'!C26+'12'!C26+'18'!C26+'20'!C26+'25'!C26</f>
        <v>2733</v>
      </c>
      <c r="D26" s="356">
        <f>'01'!D26+'02'!D26+'03'!D26+'04'!D26+'05 ACPE'!D26+'05'!D26+'06'!D26+'07'!D26+'08'!D26+'09'!D26+'10'!D26+'11'!D26+'12'!D26+'18'!D26+'20'!D26+'25'!D26</f>
        <v>101</v>
      </c>
      <c r="E26" s="357">
        <f>'01'!E26+'02'!E26+'03'!E26+'04'!E26+'05 ACPE'!E26+'05'!E26+'06'!E26+'07'!E26+'08'!E26+'09'!E26+'10'!E26+'11'!E26+'12'!E26+'18'!E26+'20'!E26+'25'!E26</f>
        <v>2812.55</v>
      </c>
      <c r="F26" s="354">
        <f>'01'!F26+'02'!F26+'03'!F26+'04'!F26+'05 ACPE'!F26+'05'!F26+'06'!F26+'07'!F26+'08'!F26+'09'!F26+'10'!F26+'11'!F26+'12'!F26+'18'!F26+'20'!F26+'25'!F26</f>
        <v>51</v>
      </c>
      <c r="G26" s="354">
        <f>'01'!G26+'02'!G26+'03'!G26+'04'!G26+'05 ACPE'!G26+'05'!G26+'06'!G26+'07'!G26+'08'!G26+'09'!G26+'10'!G26+'11'!G26+'12'!G26+'18'!G26+'20'!G26+'25'!G26</f>
        <v>855.15</v>
      </c>
      <c r="H26" s="356">
        <f>'01'!H26+'02'!H26+'03'!H26+'04'!H26+'05 ACPE'!H26+'05'!H26+'06'!H26+'07'!H26+'08'!H26+'09'!H26+'10'!H26+'11'!H26+'12'!H26+'18'!H26+'20'!H26+'25'!H26</f>
        <v>53</v>
      </c>
      <c r="I26" s="414">
        <f>'01'!I26+'02'!I26+'03'!I26+'04'!I26+'05 ACPE'!I26+'05'!I26+'06'!I26+'07'!I26+'08'!I26+'09'!I26+'10'!I26+'11'!I26+'12'!I26+'18'!I26+'20'!I26+'25'!I26</f>
        <v>1203.1300000000001</v>
      </c>
      <c r="J26" s="354">
        <f>'01'!J26+'02'!J26+'03'!J26+'04'!J26+'05 ACPE'!J26+'05'!J26+'06'!J26+'07'!J26+'08'!J26+'09'!J26+'10'!J26+'11'!J26+'12'!J26+'18'!J26+'20'!J26+'25'!J26</f>
        <v>13</v>
      </c>
      <c r="K26" s="595">
        <f>'01'!K26+'02'!K26+'03'!K26+'04'!K26+'05 ACPE'!K26+'05'!K26+'06'!K26+'07'!K26+'08'!K26+'09'!K26+'10'!K26+'11'!K26+'12'!K26+'18'!K26+'20'!K26+'25'!K26</f>
        <v>242.95999999999998</v>
      </c>
      <c r="L26" s="356">
        <f>'01'!L26+'02'!L26+'03'!L26+'04'!L26+'05 ACPE'!L26+'05'!L26+'06'!L26+'07'!L26+'08'!L26+'09'!L26+'10'!L26+'11'!L26+'12'!L26+'18'!L26+'20'!L26+'25'!L26</f>
        <v>15</v>
      </c>
      <c r="M26" s="357">
        <f>'01'!M26+'02'!M26+'03'!M26+'04'!M26+'05 ACPE'!M26+'05'!M26+'06'!M26+'07'!M26+'08'!M26+'09'!M26+'10'!M26+'11'!M26+'12'!M26+'18'!M26+'20'!M26+'25'!M26</f>
        <v>308.89</v>
      </c>
      <c r="N26" s="354">
        <f>'01'!N26+'02'!N26+'03'!N26+'04'!N26+'05 ACPE'!N26+'05'!N26+'06'!N26+'07'!N26+'08'!N26+'09'!N26+'10'!N26+'11'!N26+'12'!N26+'18'!N26+'20'!N26+'25'!N26</f>
        <v>17</v>
      </c>
      <c r="O26" s="355">
        <f>'01'!O26+'02'!O26+'03'!O26+'04'!O26+'05 ACPE'!O26+'05'!O26+'06'!O26+'07'!O26+'08'!O26+'09'!O26+'10'!O26+'11'!O26+'12'!O26+'18'!O26+'20'!O26+'25'!O26</f>
        <v>378.07</v>
      </c>
      <c r="P26" s="356">
        <f>'01'!P26+'02'!P26+'03'!P26+'04'!P26+'05 ACPE'!P26+'05'!P26+'06'!P26+'07'!P26+'08'!P26+'09'!P26+'10'!P26+'11'!P26+'12'!P26+'18'!P26+'20'!P26+'25'!P26</f>
        <v>36</v>
      </c>
      <c r="Q26" s="357">
        <f>'01'!Q26+'02'!Q26+'03'!Q26+'04'!Q26+'05 ACPE'!Q26+'05'!Q26+'06'!Q26+'07'!Q26+'08'!Q26+'09'!Q26+'10'!Q26+'11'!Q26+'12'!Q26+'18'!Q26+'20'!Q26+'25'!Q26</f>
        <v>823.29</v>
      </c>
      <c r="R26" s="354">
        <f>'01'!R26+'02'!R26+'03'!R26+'04'!R26+'05 ACPE'!R26+'05'!R26+'06'!R26+'07'!R26+'08'!R26+'09'!R26+'10'!R26+'11'!R26+'12'!R26+'18'!R26+'20'!R26+'25'!R26</f>
        <v>68</v>
      </c>
      <c r="S26" s="389">
        <f>'01'!S26+'02'!S26+'03'!S26+'04'!S26+'05 ACPE'!S26+'05'!S26+'06'!S26+'07'!S26+'08'!S26+'09'!S26+'10'!S26+'11'!S26+'12'!S26+'18'!S26+'20'!S26+'25'!S26</f>
        <v>1700.5600000000002</v>
      </c>
      <c r="T26" s="356">
        <f>'01'!T26+'02'!T26+'03'!T26+'04'!T26+'05 ACPE'!T26+'05'!T26+'06'!T26+'07'!T26+'08'!T26+'09'!T26+'10'!T26+'11'!T26+'12'!T26+'18'!T26+'20'!T26+'25'!T26</f>
        <v>71</v>
      </c>
      <c r="U26" s="390">
        <f>'01'!U26+'02'!U26+'03'!U26+'04'!U26+'05 ACPE'!U26+'05'!U26+'06'!U26+'07'!U26+'08'!U26+'09'!U26+'10'!U26+'11'!U26+'12'!U26+'18'!U26+'20'!U26+'25'!U26</f>
        <v>1893.5600000000002</v>
      </c>
      <c r="V26" s="354">
        <f>'01'!V26+'02'!V26+'03'!V26+'04'!V26+'05 ACPE'!V26+'05'!V26+'06'!V26+'07'!V26+'08'!V26+'09'!V26+'10'!V26+'11'!V26+'12'!V26+'18'!V26+'20'!V26+'25'!V26</f>
        <v>41</v>
      </c>
      <c r="W26" s="389">
        <f>'01'!W26+'02'!W26+'03'!W26+'04'!W26+'05 ACPE'!W26+'05'!W26+'06'!W26+'07'!W26+'08'!W26+'09'!W26+'10'!W26+'11'!W26+'12'!W26+'18'!W26+'20'!W26+'25'!W26</f>
        <v>1160.31</v>
      </c>
      <c r="X26" s="356">
        <f>'01'!X26+'02'!X26+'03'!X26+'04'!X26+'05 ACPE'!X26+'05'!X26+'06'!X26+'07'!X26+'08'!X26+'09'!X26+'10'!X26+'11'!X26+'12'!X26+'18'!X26+'20'!X26+'25'!X26</f>
        <v>26</v>
      </c>
      <c r="Y26" s="617">
        <f>'01'!Y26+'02'!Y26+'03'!Y26+'04'!Y26+'05 ACPE'!Y26+'05'!Y26+'06'!Y26+'07'!Y26+'08'!Y26+'09'!Y26+'10'!Y26+'11'!Y26+'12'!Y26+'18'!Y26+'20'!Y26+'25'!Y26</f>
        <v>801.26</v>
      </c>
      <c r="Z26" s="358">
        <f>B26+D26+F26+H26+J26+L26+N26+P26+R26+T26+V26+X26</f>
        <v>541</v>
      </c>
      <c r="AA26" s="373">
        <f>C26+E26+G26+I26+K26+M26+O26+Q26+S26+U26+W26+Y26</f>
        <v>14912.73</v>
      </c>
      <c r="AB26" s="378"/>
      <c r="AC26" s="589"/>
      <c r="AD26" s="391"/>
    </row>
    <row r="27" spans="1:30" s="399" customFormat="1" ht="12.75" customHeight="1" x14ac:dyDescent="0.25">
      <c r="A27" s="392" t="s">
        <v>68</v>
      </c>
      <c r="B27" s="393">
        <f t="shared" ref="B27:Y27" si="6">B25+B26</f>
        <v>213</v>
      </c>
      <c r="C27" s="394">
        <f t="shared" si="6"/>
        <v>7410</v>
      </c>
      <c r="D27" s="395">
        <f t="shared" si="6"/>
        <v>325</v>
      </c>
      <c r="E27" s="603">
        <f t="shared" si="6"/>
        <v>9333.2900000000009</v>
      </c>
      <c r="F27" s="393">
        <f t="shared" si="6"/>
        <v>209</v>
      </c>
      <c r="G27" s="596">
        <f t="shared" si="6"/>
        <v>5071.3099999999995</v>
      </c>
      <c r="H27" s="395">
        <f t="shared" si="6"/>
        <v>218</v>
      </c>
      <c r="I27" s="603">
        <f t="shared" si="6"/>
        <v>4563.29</v>
      </c>
      <c r="J27" s="393">
        <f t="shared" si="6"/>
        <v>102</v>
      </c>
      <c r="K27" s="596">
        <f t="shared" si="6"/>
        <v>2174.5099999999998</v>
      </c>
      <c r="L27" s="395">
        <f t="shared" si="6"/>
        <v>77</v>
      </c>
      <c r="M27" s="603">
        <f t="shared" si="6"/>
        <v>1431.2400000000002</v>
      </c>
      <c r="N27" s="393">
        <f t="shared" si="6"/>
        <v>130</v>
      </c>
      <c r="O27" s="596">
        <f t="shared" si="6"/>
        <v>2897.56</v>
      </c>
      <c r="P27" s="395">
        <f t="shared" si="6"/>
        <v>175</v>
      </c>
      <c r="Q27" s="603">
        <f t="shared" si="6"/>
        <v>3856.9399999999996</v>
      </c>
      <c r="R27" s="393">
        <f t="shared" si="6"/>
        <v>360</v>
      </c>
      <c r="S27" s="394">
        <f t="shared" si="6"/>
        <v>7944.7500000000009</v>
      </c>
      <c r="T27" s="395">
        <f t="shared" si="6"/>
        <v>379</v>
      </c>
      <c r="U27" s="396">
        <f t="shared" si="6"/>
        <v>11834.820000000002</v>
      </c>
      <c r="V27" s="393">
        <f t="shared" si="6"/>
        <v>387</v>
      </c>
      <c r="W27" s="394">
        <f t="shared" si="6"/>
        <v>16671.12</v>
      </c>
      <c r="X27" s="395">
        <f t="shared" si="6"/>
        <v>261</v>
      </c>
      <c r="Y27" s="623">
        <f t="shared" si="6"/>
        <v>7374.01</v>
      </c>
      <c r="Z27" s="397">
        <f t="shared" ref="Z27:AA27" si="7">SUM(Z25:Z26)</f>
        <v>2836</v>
      </c>
      <c r="AA27" s="398">
        <f t="shared" si="7"/>
        <v>80562.84</v>
      </c>
      <c r="AB27" s="522"/>
      <c r="AC27" s="588"/>
    </row>
    <row r="28" spans="1:30" s="399" customFormat="1" ht="12.75" customHeight="1" x14ac:dyDescent="0.25">
      <c r="A28" s="392"/>
      <c r="B28" s="400"/>
      <c r="C28" s="401"/>
      <c r="D28" s="402"/>
      <c r="E28" s="604"/>
      <c r="F28" s="400"/>
      <c r="G28" s="597"/>
      <c r="H28" s="402"/>
      <c r="I28" s="604"/>
      <c r="J28" s="400"/>
      <c r="K28" s="597"/>
      <c r="L28" s="402"/>
      <c r="M28" s="604"/>
      <c r="N28" s="400"/>
      <c r="O28" s="597"/>
      <c r="P28" s="402"/>
      <c r="Q28" s="604"/>
      <c r="R28" s="400"/>
      <c r="S28" s="401"/>
      <c r="T28" s="402"/>
      <c r="U28" s="403"/>
      <c r="V28" s="400"/>
      <c r="W28" s="401"/>
      <c r="X28" s="402"/>
      <c r="Y28" s="624"/>
      <c r="Z28" s="404"/>
      <c r="AA28" s="405"/>
      <c r="AB28" s="522"/>
      <c r="AC28" s="590"/>
    </row>
    <row r="29" spans="1:30" ht="12.75" customHeight="1" x14ac:dyDescent="0.25">
      <c r="A29" s="406" t="s">
        <v>19</v>
      </c>
      <c r="B29" s="354"/>
      <c r="C29" s="363">
        <f>SUM(C14+C22+C27)</f>
        <v>118210.29</v>
      </c>
      <c r="E29" s="433">
        <f>SUM(E14+E22+E27)</f>
        <v>127418.5</v>
      </c>
      <c r="F29" s="354"/>
      <c r="G29" s="528">
        <f>SUM(G14+G22+G27)</f>
        <v>171723.77000000002</v>
      </c>
      <c r="I29" s="433">
        <f>SUM(I14+I22+I27)</f>
        <v>136485.54</v>
      </c>
      <c r="J29" s="354"/>
      <c r="K29" s="528">
        <f>SUM(K14+K22+K27)</f>
        <v>86143.829999999987</v>
      </c>
      <c r="M29" s="433">
        <f>SUM(M14+M22+M27)</f>
        <v>85615.14</v>
      </c>
      <c r="N29" s="354"/>
      <c r="O29" s="528">
        <f>SUM(O14+O22+O27)</f>
        <v>66051.89</v>
      </c>
      <c r="Q29" s="433">
        <f>SUM(Q14+Q22+Q27)</f>
        <v>92413.48000000001</v>
      </c>
      <c r="R29" s="354"/>
      <c r="S29" s="363">
        <f>SUM(S14+S22+S27)</f>
        <v>99240.53</v>
      </c>
      <c r="U29" s="364">
        <f>SUM(U14+U22+U27)</f>
        <v>124204.66</v>
      </c>
      <c r="V29" s="354"/>
      <c r="W29" s="363">
        <f>SUM(W14+W22+W27)</f>
        <v>111492.81</v>
      </c>
      <c r="Y29" s="619">
        <f>SUM(Y14+Y22+Y27)</f>
        <v>120396.04</v>
      </c>
      <c r="Z29" s="358"/>
      <c r="AA29" s="555">
        <f>SUM(AA14+AA22+AA27)</f>
        <v>1339396.48</v>
      </c>
      <c r="AB29" s="378"/>
    </row>
    <row r="30" spans="1:30" ht="12.75" customHeight="1" x14ac:dyDescent="0.25">
      <c r="B30" s="386"/>
      <c r="C30" s="385"/>
      <c r="D30" s="360"/>
      <c r="F30" s="386"/>
      <c r="G30" s="355"/>
      <c r="H30" s="360"/>
      <c r="J30" s="386"/>
      <c r="K30" s="355"/>
      <c r="L30" s="360"/>
      <c r="N30" s="386"/>
      <c r="O30" s="355"/>
      <c r="P30" s="360"/>
      <c r="R30" s="386"/>
      <c r="S30" s="385"/>
      <c r="T30" s="360"/>
      <c r="U30" s="346"/>
      <c r="V30" s="386"/>
      <c r="W30" s="385"/>
      <c r="X30" s="360"/>
      <c r="Z30" s="387"/>
      <c r="AA30" s="388"/>
      <c r="AB30" s="378"/>
    </row>
    <row r="31" spans="1:30" ht="12.75" customHeight="1" x14ac:dyDescent="0.25">
      <c r="A31" s="347" t="s">
        <v>28</v>
      </c>
      <c r="B31" s="354"/>
      <c r="C31" s="363"/>
      <c r="E31" s="433"/>
      <c r="F31" s="354"/>
      <c r="G31" s="528"/>
      <c r="I31" s="433"/>
      <c r="J31" s="354"/>
      <c r="K31" s="528"/>
      <c r="M31" s="433"/>
      <c r="N31" s="354"/>
      <c r="O31" s="528"/>
      <c r="Q31" s="433"/>
      <c r="R31" s="354"/>
      <c r="S31" s="363"/>
      <c r="U31" s="364"/>
      <c r="V31" s="354"/>
      <c r="W31" s="363"/>
      <c r="Y31" s="619"/>
      <c r="Z31" s="358"/>
      <c r="AA31" s="366"/>
      <c r="AB31" s="378"/>
      <c r="AC31" s="359"/>
    </row>
    <row r="32" spans="1:30" s="414" customFormat="1" x14ac:dyDescent="0.25">
      <c r="A32" s="407" t="s">
        <v>46</v>
      </c>
      <c r="B32" s="408">
        <f>'01'!B32+'02'!B32+'03'!B32+'04'!B32+'05 ACPE'!B32+'05'!B32+'06'!B32+'07'!B32+'08'!B32+'09'!B32+'10'!B32+'11'!B32+'12'!B32+'18'!B32+'20'!B32+'25'!B32</f>
        <v>12</v>
      </c>
      <c r="C32" s="409">
        <f>'01'!C32+'02'!C32+'03'!C32+'04'!C32+'05 ACPE'!C32+'05'!C32+'06'!C32+'07'!C32+'08'!C32+'09'!C32+'10'!C32+'11'!C32+'12'!C32+'18'!C32+'20'!C32+'25'!C32</f>
        <v>2675.3300000000004</v>
      </c>
      <c r="D32" s="410">
        <f>'01'!D32+'02'!D32+'03'!D32+'04'!D32+'05 ACPE'!D32+'05'!D32+'06'!D32+'07'!D32+'08'!D32+'09'!D32+'10'!D32+'11'!D32+'12'!D32+'18'!D32+'20'!D32+'25'!D32</f>
        <v>9</v>
      </c>
      <c r="E32" s="411">
        <f>'01'!E32+'02'!E32+'03'!E32+'04'!E32+'05 ACPE'!E32+'05'!E32+'06'!E32+'07'!E32+'08'!E32+'09'!E32+'10'!E32+'11'!E32+'12'!E32+'18'!E32+'20'!E32+'25'!E32</f>
        <v>1601.86</v>
      </c>
      <c r="F32" s="408">
        <f>'01'!F32+'02'!F32+'03'!F32+'04'!F32+'05 ACPE'!F32+'05'!F32+'06'!F32+'07'!F32+'08'!F32+'09'!F32+'10'!F32+'11'!F32+'12'!F32+'18'!F32+'20'!F32+'25'!F32</f>
        <v>21</v>
      </c>
      <c r="G32" s="409">
        <f>'01'!G32+'02'!G32+'03'!G32+'04'!G32+'05 ACPE'!G32+'05'!G32+'06'!G32+'07'!G32+'08'!G32+'09'!G32+'10'!G32+'11'!G32+'12'!G32+'18'!G32+'20'!G32+'25'!G32</f>
        <v>4290.79</v>
      </c>
      <c r="H32" s="410">
        <f>'01'!H32+'02'!H32+'03'!H32+'04'!H32+'05 ACPE'!H32+'05'!H32+'06'!H32+'07'!H32+'08'!H32+'09'!H32+'10'!H32+'11'!H32+'12'!H32+'18'!H32+'20'!H32+'25'!H32</f>
        <v>10</v>
      </c>
      <c r="I32" s="411">
        <f>'01'!I32+'02'!I32+'03'!I32+'04'!I32+'05 ACPE'!I32+'05'!I32+'06'!I32+'07'!I32+'08'!I32+'09'!I32+'10'!I32+'11'!I32+'12'!I32+'18'!I32+'20'!I32+'25'!I32</f>
        <v>2075.52</v>
      </c>
      <c r="J32" s="408">
        <f>'01'!J32+'02'!J32+'03'!J32+'04'!J32+'05 ACPE'!J32+'05'!J32+'06'!J32+'07'!J32+'08'!J32+'09'!J32+'10'!J32+'11'!J32+'12'!J32+'18'!J32+'20'!J32+'25'!J32</f>
        <v>3</v>
      </c>
      <c r="K32" s="409">
        <f>'01'!K32+'02'!K32+'03'!K32+'04'!K32+'05 ACPE'!K32+'05'!K32+'06'!K32+'07'!K32+'08'!K32+'09'!K32+'10'!K32+'11'!K32+'12'!K32+'18'!K32+'20'!K32+'25'!K32</f>
        <v>912.40000000000009</v>
      </c>
      <c r="L32" s="410">
        <f>'01'!L32+'02'!L32+'03'!L32+'04'!L32+'05 ACPE'!L32+'05'!L32+'06'!L32+'07'!L32+'08'!L32+'09'!L32+'10'!L32+'11'!L32+'12'!L32+'18'!L32+'20'!L32+'25'!L32</f>
        <v>3</v>
      </c>
      <c r="M32" s="411">
        <f>'01'!M32+'02'!M32+'03'!M32+'04'!M32+'05 ACPE'!M32+'05'!M32+'06'!M32+'07'!M32+'08'!M32+'09'!M32+'10'!M32+'11'!M32+'12'!M32+'18'!M32+'20'!M32+'25'!M32</f>
        <v>1639.21</v>
      </c>
      <c r="N32" s="408">
        <f>'01'!N32+'02'!N32+'03'!N32+'04'!N32+'05 ACPE'!N32+'05'!N32+'06'!N32+'07'!N32+'08'!N32+'09'!N32+'10'!N32+'11'!N32+'12'!N32+'18'!N32+'20'!N32+'25'!N32</f>
        <v>11</v>
      </c>
      <c r="O32" s="409">
        <f>'01'!O32+'02'!O32+'03'!O32+'04'!O32+'05 ACPE'!O32+'05'!O32+'06'!O32+'07'!O32+'08'!O32+'09'!O32+'10'!O32+'11'!O32+'12'!O32+'18'!O32+'20'!O32+'25'!O32</f>
        <v>3124.65</v>
      </c>
      <c r="P32" s="410">
        <f>'01'!P32+'02'!P32+'03'!P32+'04'!P32+'05 ACPE'!P32+'05'!P32+'06'!P32+'07'!P32+'08'!P32+'09'!P32+'10'!P32+'11'!P32+'12'!P32+'18'!P32+'20'!P32+'25'!P32</f>
        <v>4</v>
      </c>
      <c r="Q32" s="411">
        <f>'01'!Q32+'02'!Q32+'03'!Q32+'04'!Q32+'05 ACPE'!Q32+'05'!Q32+'06'!Q32+'07'!Q32+'08'!Q32+'09'!Q32+'10'!Q32+'11'!Q32+'12'!Q32+'18'!Q32+'20'!Q32+'25'!Q32</f>
        <v>679.56</v>
      </c>
      <c r="R32" s="408">
        <f>'01'!R32+'02'!R32+'03'!R32+'04'!R32+'05 ACPE'!R32+'05'!R32+'06'!R32+'07'!R32+'08'!R32+'09'!R32+'10'!R32+'11'!R32+'12'!R32+'18'!R32+'20'!R32+'25'!R32</f>
        <v>1</v>
      </c>
      <c r="S32" s="409">
        <f>'01'!S32+'02'!S32+'03'!S32+'04'!S32+'05 ACPE'!S32+'05'!S32+'06'!S32+'07'!S32+'08'!S32+'09'!S32+'10'!S32+'11'!S32+'12'!S32+'18'!S32+'20'!S32+'25'!S32</f>
        <v>112.1</v>
      </c>
      <c r="T32" s="410">
        <f>'01'!T32+'02'!T32+'03'!T32+'04'!T32+'05 ACPE'!T32+'05'!T32+'06'!T32+'07'!T32+'08'!T32+'09'!T32+'10'!T32+'11'!T32+'12'!T32+'18'!T32+'20'!T32+'25'!T32</f>
        <v>0</v>
      </c>
      <c r="U32" s="411">
        <f>'01'!U32+'02'!U32+'03'!U32+'04'!U32+'05 ACPE'!U32+'05'!U32+'06'!U32+'07'!U32+'08'!U32+'09'!U32+'10'!U32+'11'!U32+'12'!U32+'18'!U32+'20'!U32+'25'!U32</f>
        <v>0</v>
      </c>
      <c r="V32" s="408">
        <f>'01'!V32+'02'!V32+'03'!V32+'04'!V32+'05 ACPE'!V32+'05'!V32+'06'!V32+'07'!V32+'08'!V32+'09'!V32+'10'!V32+'11'!V32+'12'!V32+'18'!V32+'20'!V32+'25'!V32</f>
        <v>0</v>
      </c>
      <c r="W32" s="409">
        <f>'01'!W32+'02'!W32+'03'!W32+'04'!W32+'05 ACPE'!W32+'05'!W32+'06'!W32+'07'!W32+'08'!W32+'09'!W32+'10'!W32+'11'!W32+'12'!W32+'18'!W32+'20'!W32+'25'!W32</f>
        <v>0</v>
      </c>
      <c r="X32" s="410">
        <f>'01'!X32+'02'!X32+'03'!X32+'04'!X32+'05 ACPE'!X32+'05'!X32+'06'!X32+'07'!X32+'08'!X32+'09'!X32+'10'!X32+'11'!X32+'12'!X32+'18'!X32+'20'!X32+'25'!X32</f>
        <v>3</v>
      </c>
      <c r="Y32" s="625">
        <f>'01'!Y32+'02'!Y32+'03'!Y32+'04'!Y32+'05 ACPE'!Y32+'05'!Y32+'06'!Y32+'07'!Y32+'08'!Y32+'09'!Y32+'10'!Y32+'11'!Y32+'12'!Y32+'18'!Y32+'20'!Y32+'25'!Y32</f>
        <v>2425.9299999999998</v>
      </c>
      <c r="Z32" s="412">
        <f t="shared" ref="Z32:AA34" si="8">SUM(B32+D32+F32+H32+J32+L32+N32+P32+R32+T32+V32+X32)</f>
        <v>77</v>
      </c>
      <c r="AA32" s="413">
        <f t="shared" si="8"/>
        <v>19537.349999999999</v>
      </c>
      <c r="AB32" s="378"/>
    </row>
    <row r="33" spans="1:29" s="414" customFormat="1" x14ac:dyDescent="0.25">
      <c r="A33" s="407" t="s">
        <v>62</v>
      </c>
      <c r="B33" s="408">
        <f>'01'!B33+'02'!B33+'03'!B33+'04'!B33+'05 ACPE'!B33+'05'!B33+'06'!B33+'07'!B33+'08'!B33+'09'!B33+'10'!B33+'11'!B33+'12'!B33+'18'!B33+'20'!B33+'25'!B33</f>
        <v>44</v>
      </c>
      <c r="C33" s="409">
        <f>'01'!C33+'02'!C33+'03'!C33+'04'!C33+'05 ACPE'!C33+'05'!C33+'06'!C33+'07'!C33+'08'!C33+'09'!C33+'10'!C33+'11'!C33+'12'!C33+'18'!C33+'20'!C33+'25'!C33</f>
        <v>11161.25</v>
      </c>
      <c r="D33" s="410">
        <f>'01'!D33+'02'!D33+'03'!D33+'04'!D33+'05 ACPE'!D33+'05'!D33+'06'!D33+'07'!D33+'08'!D33+'09'!D33+'10'!D33+'11'!D33+'12'!D33+'18'!D33+'20'!D33+'25'!D33</f>
        <v>18</v>
      </c>
      <c r="E33" s="411">
        <f>'01'!E33+'02'!E33+'03'!E33+'04'!E33+'05 ACPE'!E33+'05'!E33+'06'!E33+'07'!E33+'08'!E33+'09'!E33+'10'!E33+'11'!E33+'12'!E33+'18'!E33+'20'!E33+'25'!E33</f>
        <v>5571.4900000000007</v>
      </c>
      <c r="F33" s="408">
        <f>'01'!F33+'02'!F33+'03'!F33+'04'!F33+'05 ACPE'!F33+'05'!F33+'06'!F33+'07'!F33+'08'!F33+'09'!F33+'10'!F33+'11'!F33+'12'!F33+'18'!F33+'20'!F33+'25'!F33</f>
        <v>21</v>
      </c>
      <c r="G33" s="409">
        <f>'01'!G33+'02'!G33+'03'!G33+'04'!G33+'05 ACPE'!G33+'05'!G33+'06'!G33+'07'!G33+'08'!G33+'09'!G33+'10'!G33+'11'!G33+'12'!G33+'18'!G33+'20'!G33+'25'!G33</f>
        <v>2800.2000000000003</v>
      </c>
      <c r="H33" s="410">
        <f>'01'!H33+'02'!H33+'03'!H33+'04'!H33+'05 ACPE'!H33+'05'!H33+'06'!H33+'07'!H33+'08'!H33+'09'!H33+'10'!H33+'11'!H33+'12'!H33+'18'!H33+'20'!H33+'25'!H33</f>
        <v>13</v>
      </c>
      <c r="I33" s="411">
        <f>'01'!I33+'02'!I33+'03'!I33+'04'!I33+'05 ACPE'!I33+'05'!I33+'06'!I33+'07'!I33+'08'!I33+'09'!I33+'10'!I33+'11'!I33+'12'!I33+'18'!I33+'20'!I33+'25'!I33</f>
        <v>3237.35</v>
      </c>
      <c r="J33" s="408">
        <f>'01'!J33+'02'!J33+'03'!J33+'04'!J33+'05 ACPE'!J33+'05'!J33+'06'!J33+'07'!J33+'08'!J33+'09'!J33+'10'!J33+'11'!J33+'12'!J33+'18'!J33+'20'!J33+'25'!J33</f>
        <v>5</v>
      </c>
      <c r="K33" s="409">
        <f>'01'!K33+'02'!K33+'03'!K33+'04'!K33+'05 ACPE'!K33+'05'!K33+'06'!K33+'07'!K33+'08'!K33+'09'!K33+'10'!K33+'11'!K33+'12'!K33+'18'!K33+'20'!K33+'25'!K33</f>
        <v>2104.6</v>
      </c>
      <c r="L33" s="410">
        <f>'01'!L33+'02'!L33+'03'!L33+'04'!L33+'05 ACPE'!L33+'05'!L33+'06'!L33+'07'!L33+'08'!L33+'09'!L33+'10'!L33+'11'!L33+'12'!L33+'18'!L33+'20'!L33+'25'!L33</f>
        <v>34</v>
      </c>
      <c r="M33" s="411">
        <f>'01'!M33+'02'!M33+'03'!M33+'04'!M33+'05 ACPE'!M33+'05'!M33+'06'!M33+'07'!M33+'08'!M33+'09'!M33+'10'!M33+'11'!M33+'12'!M33+'18'!M33+'20'!M33+'25'!M33</f>
        <v>7162.61</v>
      </c>
      <c r="N33" s="408">
        <f>'01'!N33+'02'!N33+'03'!N33+'04'!N33+'05 ACPE'!N33+'05'!N33+'06'!N33+'07'!N33+'08'!N33+'09'!N33+'10'!N33+'11'!N33+'12'!N33+'18'!N33+'20'!N33+'25'!N33</f>
        <v>22</v>
      </c>
      <c r="O33" s="409">
        <f>'01'!O33+'02'!O33+'03'!O33+'04'!O33+'05 ACPE'!O33+'05'!O33+'06'!O33+'07'!O33+'08'!O33+'09'!O33+'10'!O33+'11'!O33+'12'!O33+'18'!O33+'20'!O33+'25'!O33</f>
        <v>4965.37</v>
      </c>
      <c r="P33" s="410">
        <f>'01'!P33+'02'!P33+'03'!P33+'04'!P33+'05 ACPE'!P33+'05'!P33+'06'!P33+'07'!P33+'08'!P33+'09'!P33+'10'!P33+'11'!P33+'12'!P33+'18'!P33+'20'!P33+'25'!P33</f>
        <v>24</v>
      </c>
      <c r="Q33" s="411">
        <f>'01'!Q33+'02'!Q33+'03'!Q33+'04'!Q33+'05 ACPE'!Q33+'05'!Q33+'06'!Q33+'07'!Q33+'08'!Q33+'09'!Q33+'10'!Q33+'11'!Q33+'12'!Q33+'18'!Q33+'20'!Q33+'25'!Q33</f>
        <v>4261.4599999999991</v>
      </c>
      <c r="R33" s="408">
        <f>'01'!R33+'02'!R33+'03'!R33+'04'!R33+'05 ACPE'!R33+'05'!R33+'06'!R33+'07'!R33+'08'!R33+'09'!R33+'10'!R33+'11'!R33+'12'!R33+'18'!R33+'20'!R33+'25'!R33</f>
        <v>14</v>
      </c>
      <c r="S33" s="409">
        <f>'01'!S33+'02'!S33+'03'!S33+'04'!S33+'05 ACPE'!S33+'05'!S33+'06'!S33+'07'!S33+'08'!S33+'09'!S33+'10'!S33+'11'!S33+'12'!S33+'18'!S33+'20'!S33+'25'!S33</f>
        <v>2133.39</v>
      </c>
      <c r="T33" s="410">
        <f>'01'!T33+'02'!T33+'03'!T33+'04'!T33+'05 ACPE'!T33+'05'!T33+'06'!T33+'07'!T33+'08'!T33+'09'!T33+'10'!T33+'11'!T33+'12'!T33+'18'!T33+'20'!T33+'25'!T33</f>
        <v>25</v>
      </c>
      <c r="U33" s="411">
        <f>'01'!U33+'02'!U33+'03'!U33+'04'!U33+'05 ACPE'!U33+'05'!U33+'06'!U33+'07'!U33+'08'!U33+'09'!U33+'10'!U33+'11'!U33+'12'!U33+'18'!U33+'20'!U33+'25'!U33</f>
        <v>4728.9500000000007</v>
      </c>
      <c r="V33" s="408">
        <f>'01'!V33+'02'!V33+'03'!V33+'04'!V33+'05 ACPE'!V33+'05'!V33+'06'!V33+'07'!V33+'08'!V33+'09'!V33+'10'!V33+'11'!V33+'12'!V33+'18'!V33+'20'!V33+'25'!V33</f>
        <v>18</v>
      </c>
      <c r="W33" s="409">
        <f>'01'!W33+'02'!W33+'03'!W33+'04'!W33+'05 ACPE'!W33+'05'!W33+'06'!W33+'07'!W33+'08'!W33+'09'!W33+'10'!W33+'11'!W33+'12'!W33+'18'!W33+'20'!W33+'25'!W33</f>
        <v>5105.22</v>
      </c>
      <c r="X33" s="410">
        <f>'01'!X33+'02'!X33+'03'!X33+'04'!X33+'05 ACPE'!X33+'05'!X33+'06'!X33+'07'!X33+'08'!X33+'09'!X33+'10'!X33+'11'!X33+'12'!X33+'18'!X33+'20'!X33+'25'!X33</f>
        <v>26</v>
      </c>
      <c r="Y33" s="625">
        <f>'01'!Y33+'02'!Y33+'03'!Y33+'04'!Y33+'05 ACPE'!Y33+'05'!Y33+'06'!Y33+'07'!Y33+'08'!Y33+'09'!Y33+'10'!Y33+'11'!Y33+'12'!Y33+'18'!Y33+'20'!Y33+'25'!Y33</f>
        <v>7325.62</v>
      </c>
      <c r="Z33" s="412">
        <f t="shared" si="8"/>
        <v>264</v>
      </c>
      <c r="AA33" s="413">
        <f t="shared" si="8"/>
        <v>60557.51</v>
      </c>
      <c r="AB33" s="378"/>
    </row>
    <row r="34" spans="1:29" s="407" customFormat="1" x14ac:dyDescent="0.25">
      <c r="A34" s="407" t="s">
        <v>47</v>
      </c>
      <c r="B34" s="415">
        <f>'01'!B34+'02'!B34+'03'!B34+'04'!B34+'05 ACPE'!B34+'05'!B34+'06'!B34+'07'!B34+'08'!B34+'09'!B34+'10'!B34+'11'!B34+'12'!B34+'18'!B34+'20'!B34+'25'!B34</f>
        <v>0</v>
      </c>
      <c r="C34" s="415">
        <f>'01'!C34+'02'!C34+'03'!C34+'04'!C34+'05 ACPE'!C34+'05'!C34+'06'!C34+'07'!C34+'08'!C34+'09'!C34+'10'!C34+'11'!C34+'12'!C34+'18'!C34+'20'!C34+'25'!C34</f>
        <v>0</v>
      </c>
      <c r="D34" s="416">
        <f>'01'!D34+'02'!D34+'03'!D34+'04'!D34+'05 ACPE'!D34+'05'!D34+'06'!D34+'07'!D34+'08'!D34+'09'!D34+'10'!D34+'11'!D34+'12'!D34+'18'!D34+'20'!D34+'25'!D34</f>
        <v>0</v>
      </c>
      <c r="E34" s="416">
        <f>'01'!E34+'02'!E34+'03'!E34+'04'!E34+'05 ACPE'!E34+'05'!E34+'06'!E34+'07'!E34+'08'!E34+'09'!E34+'10'!E34+'11'!E34+'12'!E34+'18'!E34+'20'!E34+'25'!E34</f>
        <v>0</v>
      </c>
      <c r="F34" s="415">
        <f>'01'!F34+'02'!F34+'03'!F34+'04'!F34+'05 ACPE'!F34+'05'!F34+'06'!F34+'07'!F34+'08'!F34+'09'!F34+'10'!F34+'11'!F34+'12'!F34+'18'!F34+'20'!F34+'25'!F34</f>
        <v>0</v>
      </c>
      <c r="G34" s="415">
        <f>'01'!G34+'02'!G34+'03'!G34+'04'!G34+'05 ACPE'!G34+'05'!G34+'06'!G34+'07'!G34+'08'!G34+'09'!G34+'10'!G34+'11'!G34+'12'!G34+'18'!G34+'20'!G34+'25'!G34</f>
        <v>0</v>
      </c>
      <c r="H34" s="416">
        <f>'01'!H34+'02'!H34+'03'!H34+'04'!H34+'05 ACPE'!H34+'05'!H34+'06'!H34+'07'!H34+'08'!H34+'09'!H34+'10'!H34+'11'!H34+'12'!H34+'18'!H34+'20'!H34+'25'!H34</f>
        <v>0</v>
      </c>
      <c r="I34" s="416">
        <f>'01'!I34+'02'!I34+'03'!I34+'04'!I34+'05 ACPE'!I34+'05'!I34+'06'!I34+'07'!I34+'08'!I34+'09'!I34+'10'!I34+'11'!I34+'12'!I34+'18'!I34+'20'!I34+'25'!I34</f>
        <v>0</v>
      </c>
      <c r="J34" s="415">
        <f>'01'!J34+'02'!J34+'03'!J34+'04'!J34+'05 ACPE'!J34+'05'!J34+'06'!J34+'07'!J34+'08'!J34+'09'!J34+'10'!J34+'11'!J34+'12'!J34+'18'!J34+'20'!J34+'25'!J34</f>
        <v>0</v>
      </c>
      <c r="K34" s="415">
        <f>'01'!K34+'02'!K34+'03'!K34+'04'!K34+'05 ACPE'!K34+'05'!K34+'06'!K34+'07'!K34+'08'!K34+'09'!K34+'10'!K34+'11'!K34+'12'!K34+'18'!K34+'20'!K34+'25'!K34</f>
        <v>0</v>
      </c>
      <c r="L34" s="416">
        <f>'01'!L34+'02'!L34+'03'!L34+'04'!L34+'05 ACPE'!L34+'05'!L34+'06'!L34+'07'!L34+'08'!L34+'09'!L34+'10'!L34+'11'!L34+'12'!L34+'18'!L34+'20'!L34+'25'!L34</f>
        <v>0</v>
      </c>
      <c r="M34" s="416">
        <f>'01'!M34+'02'!M34+'03'!M34+'04'!M34+'05 ACPE'!M34+'05'!M34+'06'!M34+'07'!M34+'08'!M34+'09'!M34+'10'!M34+'11'!M34+'12'!M34+'18'!M34+'20'!M34+'25'!M34</f>
        <v>0</v>
      </c>
      <c r="N34" s="415">
        <f>'01'!N34+'02'!N34+'03'!N34+'04'!N34+'05 ACPE'!N34+'05'!N34+'06'!N34+'07'!N34+'08'!N34+'09'!N34+'10'!N34+'11'!N34+'12'!N34+'18'!N34+'20'!N34+'25'!N34</f>
        <v>0</v>
      </c>
      <c r="O34" s="415">
        <f>'01'!O34+'02'!O34+'03'!O34+'04'!O34+'05 ACPE'!O34+'05'!O34+'06'!O34+'07'!O34+'08'!O34+'09'!O34+'10'!O34+'11'!O34+'12'!O34+'18'!O34+'20'!O34+'25'!O34</f>
        <v>0</v>
      </c>
      <c r="P34" s="416">
        <f>'01'!P34+'02'!P34+'03'!P34+'04'!P34+'05 ACPE'!P34+'05'!P34+'06'!P34+'07'!P34+'08'!P34+'09'!P34+'10'!P34+'11'!P34+'12'!P34+'18'!P34+'20'!P34+'25'!P34</f>
        <v>3</v>
      </c>
      <c r="Q34" s="416">
        <f>'01'!Q34+'02'!Q34+'03'!Q34+'04'!Q34+'05 ACPE'!Q34+'05'!Q34+'06'!Q34+'07'!Q34+'08'!Q34+'09'!Q34+'10'!Q34+'11'!Q34+'12'!Q34+'18'!Q34+'20'!Q34+'25'!Q34</f>
        <v>25.8</v>
      </c>
      <c r="R34" s="415">
        <f>'01'!R34+'02'!R34+'03'!R34+'04'!R34+'05 ACPE'!R34+'05'!R34+'06'!R34+'07'!R34+'08'!R34+'09'!R34+'10'!R34+'11'!R34+'12'!R34+'18'!R34+'20'!R34+'25'!R34</f>
        <v>0</v>
      </c>
      <c r="S34" s="415">
        <f>'01'!S34+'02'!S34+'03'!S34+'04'!S34+'05 ACPE'!S34+'05'!S34+'06'!S34+'07'!S34+'08'!S34+'09'!S34+'10'!S34+'11'!S34+'12'!S34+'18'!S34+'20'!S34+'25'!S34</f>
        <v>0</v>
      </c>
      <c r="T34" s="416">
        <f>'01'!T34+'02'!T34+'03'!T34+'04'!T34+'05 ACPE'!T34+'05'!T34+'06'!T34+'07'!T34+'08'!T34+'09'!T34+'10'!T34+'11'!T34+'12'!T34+'18'!T34+'20'!T34+'25'!T34</f>
        <v>0</v>
      </c>
      <c r="U34" s="416">
        <f>'01'!U34+'02'!U34+'03'!U34+'04'!U34+'05 ACPE'!U34+'05'!U34+'06'!U34+'07'!U34+'08'!U34+'09'!U34+'10'!U34+'11'!U34+'12'!U34+'18'!U34+'20'!U34+'25'!U34</f>
        <v>0</v>
      </c>
      <c r="V34" s="415">
        <f>'01'!V34+'02'!V34+'03'!V34+'04'!V34+'05 ACPE'!V34+'05'!V34+'06'!V34+'07'!V34+'08'!V34+'09'!V34+'10'!V34+'11'!V34+'12'!V34+'18'!V34+'20'!V34+'25'!V34</f>
        <v>0</v>
      </c>
      <c r="W34" s="415">
        <f>'01'!W34+'02'!W34+'03'!W34+'04'!W34+'05 ACPE'!W34+'05'!W34+'06'!W34+'07'!W34+'08'!W34+'09'!W34+'10'!W34+'11'!W34+'12'!W34+'18'!W34+'20'!W34+'25'!W34</f>
        <v>0</v>
      </c>
      <c r="X34" s="416">
        <f>'01'!X34+'02'!X34+'03'!X34+'04'!X34+'05 ACPE'!X34+'05'!X34+'06'!X34+'07'!X34+'08'!X34+'09'!X34+'10'!X34+'11'!X34+'12'!X34+'18'!X34+'20'!X34+'25'!X34</f>
        <v>0</v>
      </c>
      <c r="Y34" s="626">
        <f>'01'!Y34+'02'!Y34+'03'!Y34+'04'!Y34+'05 ACPE'!Y34+'05'!Y34+'06'!Y34+'07'!Y34+'08'!Y34+'09'!Y34+'10'!Y34+'11'!Y34+'12'!Y34+'18'!Y34+'20'!Y34+'25'!Y34</f>
        <v>0</v>
      </c>
      <c r="Z34" s="417">
        <f t="shared" si="8"/>
        <v>3</v>
      </c>
      <c r="AA34" s="418">
        <f t="shared" si="8"/>
        <v>25.8</v>
      </c>
      <c r="AB34" s="427"/>
    </row>
    <row r="35" spans="1:29" s="347" customFormat="1" ht="12.75" customHeight="1" x14ac:dyDescent="0.25">
      <c r="A35" s="347" t="s">
        <v>59</v>
      </c>
      <c r="B35" s="419">
        <f t="shared" ref="B35:AA35" si="9">SUM(B32:B34)</f>
        <v>56</v>
      </c>
      <c r="C35" s="420">
        <f t="shared" si="9"/>
        <v>13836.58</v>
      </c>
      <c r="D35" s="421">
        <f t="shared" si="9"/>
        <v>27</v>
      </c>
      <c r="E35" s="604">
        <f t="shared" si="9"/>
        <v>7173.35</v>
      </c>
      <c r="F35" s="419">
        <f t="shared" si="9"/>
        <v>42</v>
      </c>
      <c r="G35" s="597">
        <f t="shared" si="9"/>
        <v>7090.99</v>
      </c>
      <c r="H35" s="421">
        <f t="shared" si="9"/>
        <v>23</v>
      </c>
      <c r="I35" s="604">
        <f t="shared" si="9"/>
        <v>5312.87</v>
      </c>
      <c r="J35" s="419">
        <f t="shared" si="9"/>
        <v>8</v>
      </c>
      <c r="K35" s="597">
        <f t="shared" si="9"/>
        <v>3017</v>
      </c>
      <c r="L35" s="421">
        <f t="shared" si="9"/>
        <v>37</v>
      </c>
      <c r="M35" s="604">
        <f t="shared" si="9"/>
        <v>8801.82</v>
      </c>
      <c r="N35" s="419">
        <f t="shared" si="9"/>
        <v>33</v>
      </c>
      <c r="O35" s="597">
        <f t="shared" si="9"/>
        <v>8090.02</v>
      </c>
      <c r="P35" s="421">
        <f t="shared" si="9"/>
        <v>31</v>
      </c>
      <c r="Q35" s="604">
        <f t="shared" si="9"/>
        <v>4966.8199999999988</v>
      </c>
      <c r="R35" s="419">
        <f t="shared" si="9"/>
        <v>15</v>
      </c>
      <c r="S35" s="420">
        <f t="shared" si="9"/>
        <v>2245.4899999999998</v>
      </c>
      <c r="T35" s="421">
        <f t="shared" si="9"/>
        <v>25</v>
      </c>
      <c r="U35" s="422">
        <f t="shared" si="9"/>
        <v>4728.9500000000007</v>
      </c>
      <c r="V35" s="419">
        <f t="shared" si="9"/>
        <v>18</v>
      </c>
      <c r="W35" s="420">
        <f t="shared" si="9"/>
        <v>5105.22</v>
      </c>
      <c r="X35" s="421">
        <f t="shared" si="9"/>
        <v>29</v>
      </c>
      <c r="Y35" s="624">
        <f t="shared" si="9"/>
        <v>9751.5499999999993</v>
      </c>
      <c r="Z35" s="423">
        <f t="shared" si="9"/>
        <v>344</v>
      </c>
      <c r="AA35" s="424">
        <f t="shared" si="9"/>
        <v>80120.66</v>
      </c>
      <c r="AB35" s="523"/>
      <c r="AC35" s="425"/>
    </row>
    <row r="36" spans="1:29" s="347" customFormat="1" ht="12.75" customHeight="1" x14ac:dyDescent="0.25">
      <c r="B36" s="419"/>
      <c r="C36" s="420"/>
      <c r="D36" s="421"/>
      <c r="E36" s="604"/>
      <c r="F36" s="419"/>
      <c r="G36" s="597"/>
      <c r="H36" s="421"/>
      <c r="I36" s="604"/>
      <c r="J36" s="419"/>
      <c r="K36" s="597"/>
      <c r="L36" s="421"/>
      <c r="M36" s="604"/>
      <c r="N36" s="419"/>
      <c r="O36" s="597"/>
      <c r="P36" s="421"/>
      <c r="Q36" s="604"/>
      <c r="R36" s="419"/>
      <c r="S36" s="420"/>
      <c r="T36" s="421"/>
      <c r="U36" s="422"/>
      <c r="V36" s="419"/>
      <c r="W36" s="420"/>
      <c r="X36" s="421"/>
      <c r="Y36" s="624"/>
      <c r="Z36" s="423"/>
      <c r="AA36" s="424"/>
      <c r="AB36" s="523"/>
      <c r="AC36" s="425"/>
    </row>
    <row r="37" spans="1:29" s="372" customFormat="1" ht="12.75" customHeight="1" x14ac:dyDescent="0.25">
      <c r="A37" s="372" t="s">
        <v>63</v>
      </c>
      <c r="B37" s="371"/>
      <c r="C37" s="371">
        <f>Statewide!C37*0.6</f>
        <v>8905.902</v>
      </c>
      <c r="E37" s="356">
        <f>Statewide!E37*0.6</f>
        <v>8905.902</v>
      </c>
      <c r="F37" s="371"/>
      <c r="G37" s="354">
        <f>Statewide!G37*0.6</f>
        <v>8905.902</v>
      </c>
      <c r="I37" s="356">
        <f>Statewide!I37*0.6</f>
        <v>8905.902</v>
      </c>
      <c r="J37" s="371"/>
      <c r="K37" s="354">
        <f>Statewide!K37*0.6</f>
        <v>8905.902</v>
      </c>
      <c r="M37" s="356">
        <f>Statewide!M37*0.6</f>
        <v>8905.902</v>
      </c>
      <c r="N37" s="371"/>
      <c r="O37" s="354">
        <f>Statewide!O37*0.6</f>
        <v>8905.902</v>
      </c>
      <c r="Q37" s="356">
        <f>Statewide!Q37*0.6</f>
        <v>8905.902</v>
      </c>
      <c r="R37" s="371"/>
      <c r="S37" s="371">
        <f>Statewide!S37*0.6</f>
        <v>8905.902</v>
      </c>
      <c r="U37" s="372">
        <f>Statewide!U37*0.6</f>
        <v>8905.902</v>
      </c>
      <c r="V37" s="371"/>
      <c r="W37" s="371">
        <f>Statewide!W37*0.6</f>
        <v>8905.902</v>
      </c>
      <c r="Y37" s="620">
        <f>Statewide!Y37*0.6</f>
        <v>0</v>
      </c>
      <c r="Z37" s="373"/>
      <c r="AA37" s="373">
        <f>SUM(B37:Z37)</f>
        <v>97964.922000000006</v>
      </c>
      <c r="AB37" s="427"/>
    </row>
    <row r="38" spans="1:29" s="360" customFormat="1" ht="12.75" customHeight="1" x14ac:dyDescent="0.25">
      <c r="A38" s="347"/>
      <c r="B38" s="354"/>
      <c r="C38" s="426"/>
      <c r="D38" s="356"/>
      <c r="E38" s="605"/>
      <c r="F38" s="354"/>
      <c r="G38" s="598"/>
      <c r="H38" s="356"/>
      <c r="I38" s="605"/>
      <c r="J38" s="354"/>
      <c r="K38" s="598"/>
      <c r="L38" s="356"/>
      <c r="M38" s="605"/>
      <c r="N38" s="354"/>
      <c r="O38" s="598"/>
      <c r="P38" s="356"/>
      <c r="Q38" s="605"/>
      <c r="R38" s="354"/>
      <c r="S38" s="426"/>
      <c r="T38" s="356"/>
      <c r="U38" s="427"/>
      <c r="V38" s="354"/>
      <c r="W38" s="426"/>
      <c r="X38" s="356"/>
      <c r="Y38" s="627"/>
      <c r="Z38" s="358"/>
      <c r="AA38" s="428"/>
      <c r="AB38" s="427"/>
    </row>
    <row r="39" spans="1:29" s="432" customFormat="1" ht="26.4" x14ac:dyDescent="0.25">
      <c r="A39" s="429" t="s">
        <v>64</v>
      </c>
      <c r="B39" s="430"/>
      <c r="C39" s="431">
        <f>C29-C3-C35-(C37-C4)</f>
        <v>85504.30799999999</v>
      </c>
      <c r="D39" s="430"/>
      <c r="E39" s="599">
        <f>E29-E3-E35-(E37-E4)</f>
        <v>97559.747999999992</v>
      </c>
      <c r="F39" s="430"/>
      <c r="G39" s="599">
        <f>G29-G3-G35-(G37-G4)</f>
        <v>146681.37800000003</v>
      </c>
      <c r="H39" s="430"/>
      <c r="I39" s="599">
        <f>I29-I3-I35-(I37-I4)</f>
        <v>112468.26800000001</v>
      </c>
      <c r="J39" s="430"/>
      <c r="K39" s="599">
        <f>K29-K3-K35-(K37-K4)</f>
        <v>67638.927999999985</v>
      </c>
      <c r="L39" s="430"/>
      <c r="M39" s="599">
        <f>M29-M3-M35-(M37-M4)</f>
        <v>60461.397999999986</v>
      </c>
      <c r="N39" s="430"/>
      <c r="O39" s="599">
        <f>O29-O3-O35-(O37-O4)</f>
        <v>43253.467999999993</v>
      </c>
      <c r="P39" s="430"/>
      <c r="Q39" s="599">
        <f>Q29-Q3-Q35-(Q37-Q4)</f>
        <v>69667.758000000016</v>
      </c>
      <c r="R39" s="430"/>
      <c r="S39" s="431">
        <f>S29-S3-S35-(S37-S4)</f>
        <v>76262.637999999992</v>
      </c>
      <c r="T39" s="430"/>
      <c r="U39" s="431">
        <f>U29-U3-U35-(U37-U4)</f>
        <v>96661.308000000005</v>
      </c>
      <c r="V39" s="430"/>
      <c r="W39" s="431">
        <f>W29-W3-W35-(W37-W4)</f>
        <v>85616.687999999995</v>
      </c>
      <c r="X39" s="430"/>
      <c r="Y39" s="628">
        <f>Y29-Y3-Y35-(Y37-Y4)</f>
        <v>95331.989999999991</v>
      </c>
      <c r="Z39" s="430"/>
      <c r="AA39" s="431">
        <f>AA29-AA3-AA35-(AA37-AA4)</f>
        <v>1037107.878</v>
      </c>
      <c r="AB39" s="524"/>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orientation="landscape" r:id="rId1"/>
  <headerFooter alignWithMargins="0">
    <oddFooter>&amp;L&amp;8&amp;Z&amp;F
Prepared by Danielle Meier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AE40"/>
  <sheetViews>
    <sheetView zoomScaleNormal="100" workbookViewId="0">
      <pane xSplit="1" topLeftCell="T1" activePane="topRight" state="frozen"/>
      <selection pane="topRight"/>
    </sheetView>
  </sheetViews>
  <sheetFormatPr defaultRowHeight="13.2" x14ac:dyDescent="0.25"/>
  <cols>
    <col min="1" max="1" width="50.6640625" customWidth="1"/>
    <col min="2" max="2" width="9.6640625" style="23" customWidth="1"/>
    <col min="3" max="3" width="14.5546875" style="1" customWidth="1"/>
    <col min="4" max="4" width="9.6640625" style="23" customWidth="1"/>
    <col min="5" max="5" width="14.5546875" style="1" customWidth="1"/>
    <col min="6" max="6" width="9.6640625" style="23" customWidth="1"/>
    <col min="7" max="7" width="14.5546875" style="1" customWidth="1"/>
    <col min="8" max="8" width="9.6640625" style="23" customWidth="1"/>
    <col min="9" max="9" width="14.5546875" style="1" customWidth="1"/>
    <col min="10" max="10" width="9.6640625" style="23" customWidth="1"/>
    <col min="11" max="11" width="14.5546875" style="1" customWidth="1"/>
    <col min="12" max="12" width="9.6640625" style="23" customWidth="1"/>
    <col min="13" max="13" width="14.5546875" style="1" customWidth="1"/>
    <col min="14" max="14" width="9.6640625" style="23" customWidth="1"/>
    <col min="15" max="15" width="14.5546875" style="1" customWidth="1"/>
    <col min="16" max="16" width="9.6640625" style="23" customWidth="1"/>
    <col min="17" max="17" width="14.5546875" style="1" customWidth="1"/>
    <col min="18" max="18" width="9.6640625" style="23" customWidth="1"/>
    <col min="19" max="19" width="14.5546875" style="1" customWidth="1"/>
    <col min="20" max="20" width="9.6640625" style="23" customWidth="1"/>
    <col min="21" max="21" width="14.5546875" style="1" customWidth="1"/>
    <col min="22" max="22" width="9.6640625" style="23" customWidth="1"/>
    <col min="23" max="23" width="14.5546875" style="1" customWidth="1"/>
    <col min="24" max="24" width="9.6640625" style="23" customWidth="1"/>
    <col min="25" max="25" width="14.5546875" style="1" customWidth="1"/>
    <col min="26" max="26" width="9.6640625" style="23" customWidth="1"/>
    <col min="27" max="27" width="14.5546875" style="1" customWidth="1"/>
    <col min="28" max="194" width="8.88671875" customWidth="1"/>
  </cols>
  <sheetData>
    <row r="1" spans="1:29" ht="16.5" customHeight="1" x14ac:dyDescent="0.25">
      <c r="A1" s="4" t="s">
        <v>93</v>
      </c>
      <c r="B1" s="641" t="s">
        <v>0</v>
      </c>
      <c r="C1" s="641"/>
      <c r="D1" s="642" t="s">
        <v>1</v>
      </c>
      <c r="E1" s="642"/>
      <c r="F1" s="641" t="s">
        <v>2</v>
      </c>
      <c r="G1" s="641"/>
      <c r="H1" s="642" t="s">
        <v>3</v>
      </c>
      <c r="I1" s="642"/>
      <c r="J1" s="641" t="s">
        <v>4</v>
      </c>
      <c r="K1" s="641"/>
      <c r="L1" s="642" t="s">
        <v>5</v>
      </c>
      <c r="M1" s="642"/>
      <c r="N1" s="641" t="s">
        <v>6</v>
      </c>
      <c r="O1" s="641"/>
      <c r="P1" s="642" t="s">
        <v>7</v>
      </c>
      <c r="Q1" s="642"/>
      <c r="R1" s="641" t="s">
        <v>8</v>
      </c>
      <c r="S1" s="641"/>
      <c r="T1" s="642" t="s">
        <v>9</v>
      </c>
      <c r="U1" s="642"/>
      <c r="V1" s="641" t="s">
        <v>10</v>
      </c>
      <c r="W1" s="641"/>
      <c r="X1" s="642" t="s">
        <v>11</v>
      </c>
      <c r="Y1" s="642"/>
      <c r="Z1" s="643" t="s">
        <v>12</v>
      </c>
      <c r="AA1" s="643"/>
    </row>
    <row r="2" spans="1:29" ht="12.75" customHeight="1" x14ac:dyDescent="0.25">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9</v>
      </c>
      <c r="C3" s="13">
        <v>45.5</v>
      </c>
      <c r="D3" s="23">
        <v>14</v>
      </c>
      <c r="E3" s="1">
        <v>95.5</v>
      </c>
      <c r="F3" s="16">
        <v>18</v>
      </c>
      <c r="G3" s="13">
        <v>144</v>
      </c>
      <c r="H3" s="23">
        <v>18</v>
      </c>
      <c r="I3" s="1">
        <v>128</v>
      </c>
      <c r="J3" s="16">
        <v>7</v>
      </c>
      <c r="K3" s="13">
        <v>40</v>
      </c>
      <c r="L3" s="23">
        <v>20</v>
      </c>
      <c r="M3" s="1">
        <v>137</v>
      </c>
      <c r="N3" s="16">
        <v>12</v>
      </c>
      <c r="O3" s="13">
        <v>52.5</v>
      </c>
      <c r="P3" s="23">
        <v>45</v>
      </c>
      <c r="Q3" s="1">
        <v>364</v>
      </c>
      <c r="R3" s="16">
        <v>50</v>
      </c>
      <c r="S3" s="13">
        <v>298.5</v>
      </c>
      <c r="T3" s="23">
        <v>68</v>
      </c>
      <c r="U3" s="1">
        <v>314</v>
      </c>
      <c r="V3" s="16">
        <v>68</v>
      </c>
      <c r="W3" s="13">
        <v>355.5</v>
      </c>
      <c r="X3" s="23">
        <v>83</v>
      </c>
      <c r="Y3" s="1">
        <v>483</v>
      </c>
      <c r="Z3" s="43">
        <f>B3+D3+F3+H3+J3+L3+N3+P3+R3+T3+V3+X3</f>
        <v>412</v>
      </c>
      <c r="AA3" s="6">
        <f>C3+E3+G3+I3+K3+M3+O3+Q3+S3+U3+W3+Y3</f>
        <v>2457.5</v>
      </c>
    </row>
    <row r="4" spans="1:29" ht="12.75" customHeight="1" x14ac:dyDescent="0.25">
      <c r="A4" s="3" t="s">
        <v>38</v>
      </c>
      <c r="B4" s="16"/>
      <c r="C4" s="25">
        <v>18</v>
      </c>
      <c r="E4" s="27">
        <v>28</v>
      </c>
      <c r="F4" s="16"/>
      <c r="G4" s="25">
        <v>32</v>
      </c>
      <c r="I4" s="27">
        <v>36</v>
      </c>
      <c r="J4" s="16"/>
      <c r="K4" s="25">
        <v>14</v>
      </c>
      <c r="M4" s="27">
        <v>38</v>
      </c>
      <c r="N4" s="16"/>
      <c r="O4" s="25">
        <v>24</v>
      </c>
      <c r="Q4" s="27">
        <v>72</v>
      </c>
      <c r="R4" s="16"/>
      <c r="S4" s="25">
        <v>100</v>
      </c>
      <c r="U4" s="27">
        <v>132</v>
      </c>
      <c r="V4" s="16"/>
      <c r="W4" s="25">
        <v>134</v>
      </c>
      <c r="Y4" s="27">
        <v>164</v>
      </c>
      <c r="Z4" s="43"/>
      <c r="AA4" s="7">
        <f>C4+E4+G4+I4+K4+M4+O4+Q4+S4+U4+W4+Y4</f>
        <v>792</v>
      </c>
    </row>
    <row r="5" spans="1:29" ht="12.75" customHeight="1" x14ac:dyDescent="0.25">
      <c r="A5" s="4" t="s">
        <v>15</v>
      </c>
      <c r="B5" s="16"/>
      <c r="C5" s="26">
        <f>SUM(C3:C4)</f>
        <v>63.5</v>
      </c>
      <c r="E5" s="10">
        <f>SUM(E3:E4)</f>
        <v>123.5</v>
      </c>
      <c r="F5" s="16"/>
      <c r="G5" s="26">
        <f>SUM(G3:G4)</f>
        <v>176</v>
      </c>
      <c r="I5" s="10">
        <f>SUM(I3:I4)</f>
        <v>164</v>
      </c>
      <c r="J5" s="16"/>
      <c r="K5" s="26">
        <f>SUM(K3:K4)</f>
        <v>54</v>
      </c>
      <c r="M5" s="10">
        <f>SUM(M3:M4)</f>
        <v>175</v>
      </c>
      <c r="N5" s="16"/>
      <c r="O5" s="26">
        <f>SUM(O3:O4)</f>
        <v>76.5</v>
      </c>
      <c r="Q5" s="10">
        <f>SUM(Q3:Q4)</f>
        <v>436</v>
      </c>
      <c r="R5" s="16"/>
      <c r="S5" s="26">
        <f>SUM(S3:S4)</f>
        <v>398.5</v>
      </c>
      <c r="U5" s="10">
        <f>SUM(U3:U4)</f>
        <v>446</v>
      </c>
      <c r="V5" s="16"/>
      <c r="W5" s="26">
        <f>SUM(W3:W4)</f>
        <v>489.5</v>
      </c>
      <c r="Y5" s="10">
        <f>SUM(Y3:Y4)</f>
        <v>647</v>
      </c>
      <c r="Z5" s="43"/>
      <c r="AA5" s="9">
        <f>SUM(AA3:AA4)</f>
        <v>3249.5</v>
      </c>
      <c r="AB5" s="18"/>
      <c r="AC5" s="18"/>
    </row>
    <row r="6" spans="1:29" ht="12.75" customHeight="1" x14ac:dyDescent="0.25">
      <c r="A6" s="3"/>
      <c r="B6" s="16"/>
      <c r="C6" s="26"/>
      <c r="E6" s="10"/>
      <c r="F6" s="16"/>
      <c r="G6" s="26"/>
      <c r="I6" s="10"/>
      <c r="J6" s="16"/>
      <c r="K6" s="26"/>
      <c r="M6" s="10"/>
      <c r="N6" s="16"/>
      <c r="O6" s="26"/>
      <c r="Q6" s="10"/>
      <c r="R6" s="16"/>
      <c r="S6" s="26"/>
      <c r="U6" s="10"/>
      <c r="V6" s="16"/>
      <c r="W6" s="26"/>
      <c r="Y6" s="10"/>
      <c r="Z6" s="43"/>
      <c r="AA6" s="9"/>
      <c r="AB6" s="18"/>
      <c r="AC6" s="18"/>
    </row>
    <row r="7" spans="1:29" s="3" customFormat="1" ht="12.75" customHeight="1" x14ac:dyDescent="0.25">
      <c r="A7" s="3" t="s">
        <v>67</v>
      </c>
      <c r="B7" s="16"/>
      <c r="C7" s="92">
        <v>3471.3</v>
      </c>
      <c r="D7" s="23"/>
      <c r="E7" s="93">
        <v>4357.63</v>
      </c>
      <c r="F7" s="16"/>
      <c r="G7" s="92">
        <v>3297.61</v>
      </c>
      <c r="H7" s="23"/>
      <c r="I7" s="93">
        <v>4551.5600000000004</v>
      </c>
      <c r="J7" s="16"/>
      <c r="K7" s="92">
        <v>1830.2</v>
      </c>
      <c r="L7" s="23"/>
      <c r="M7" s="93">
        <v>3813.15</v>
      </c>
      <c r="N7" s="16"/>
      <c r="O7" s="92">
        <v>2442.34</v>
      </c>
      <c r="P7" s="23"/>
      <c r="Q7" s="93">
        <v>6432.55</v>
      </c>
      <c r="R7" s="16"/>
      <c r="S7" s="92">
        <v>11418.7</v>
      </c>
      <c r="T7" s="23"/>
      <c r="U7" s="93">
        <v>15119.03</v>
      </c>
      <c r="V7" s="16"/>
      <c r="W7" s="92">
        <v>16088.74</v>
      </c>
      <c r="X7" s="23"/>
      <c r="Y7" s="93">
        <v>15022.81</v>
      </c>
      <c r="Z7" s="72"/>
      <c r="AA7" s="95">
        <f>C7+E7+G7+I7+K7+M7+O7+Q7+S7+U7+W7+Y7</f>
        <v>87845.62000000001</v>
      </c>
      <c r="AB7" s="93"/>
      <c r="AC7" s="93"/>
    </row>
    <row r="8" spans="1:29" ht="12.75" customHeight="1" x14ac:dyDescent="0.25">
      <c r="A8" s="4"/>
      <c r="B8" s="16"/>
      <c r="C8" s="26"/>
      <c r="E8" s="10"/>
      <c r="F8" s="16"/>
      <c r="G8" s="26"/>
      <c r="I8" s="10"/>
      <c r="J8" s="16"/>
      <c r="K8" s="26"/>
      <c r="M8" s="10"/>
      <c r="N8" s="16"/>
      <c r="O8" s="26"/>
      <c r="Q8" s="10"/>
      <c r="R8" s="16"/>
      <c r="S8" s="26"/>
      <c r="U8" s="10"/>
      <c r="V8" s="16"/>
      <c r="W8" s="26"/>
      <c r="Y8" s="10"/>
      <c r="Z8" s="72"/>
      <c r="AA8" s="9"/>
      <c r="AB8" s="11"/>
      <c r="AC8" s="11"/>
    </row>
    <row r="9" spans="1:29" ht="12.75" customHeight="1" x14ac:dyDescent="0.25">
      <c r="A9" s="4" t="s">
        <v>24</v>
      </c>
      <c r="B9" s="16"/>
      <c r="C9" s="13"/>
      <c r="F9" s="16"/>
      <c r="G9" s="13"/>
      <c r="J9" s="16"/>
      <c r="K9" s="13"/>
      <c r="N9" s="16"/>
      <c r="O9" s="13"/>
      <c r="R9" s="16"/>
      <c r="S9" s="13"/>
      <c r="V9" s="16"/>
      <c r="W9" s="13"/>
      <c r="Z9" s="43"/>
      <c r="AA9" s="6"/>
    </row>
    <row r="10" spans="1:29" ht="12.75" customHeight="1" x14ac:dyDescent="0.25">
      <c r="A10" s="3" t="s">
        <v>26</v>
      </c>
      <c r="B10" s="16">
        <v>4</v>
      </c>
      <c r="C10" s="13">
        <v>326</v>
      </c>
      <c r="D10" s="23">
        <v>6</v>
      </c>
      <c r="E10" s="1">
        <v>335.4</v>
      </c>
      <c r="F10" s="16">
        <v>3</v>
      </c>
      <c r="G10" s="13">
        <v>159.44999999999999</v>
      </c>
      <c r="H10" s="23">
        <v>8</v>
      </c>
      <c r="I10" s="1">
        <v>374.5</v>
      </c>
      <c r="J10" s="16">
        <v>3</v>
      </c>
      <c r="K10" s="13">
        <v>120.8</v>
      </c>
      <c r="L10" s="23">
        <v>7</v>
      </c>
      <c r="M10" s="1">
        <v>319.2</v>
      </c>
      <c r="N10" s="16">
        <v>9</v>
      </c>
      <c r="O10" s="13">
        <v>183.17</v>
      </c>
      <c r="P10" s="23">
        <v>10</v>
      </c>
      <c r="Q10" s="1">
        <v>441.36</v>
      </c>
      <c r="R10" s="472">
        <v>30</v>
      </c>
      <c r="S10" s="443">
        <v>1075.02</v>
      </c>
      <c r="T10" s="23">
        <v>37</v>
      </c>
      <c r="U10" s="1">
        <v>1421.28</v>
      </c>
      <c r="V10" s="16">
        <v>35</v>
      </c>
      <c r="W10" s="13">
        <v>1399.75</v>
      </c>
      <c r="X10" s="23">
        <v>32</v>
      </c>
      <c r="Y10" s="1">
        <v>1192.04</v>
      </c>
      <c r="Z10" s="43">
        <f>B10+D10+F10+H10+J10+L10+N10+P10+R10+T10+V10+X10</f>
        <v>184</v>
      </c>
      <c r="AA10" s="6">
        <f t="shared" ref="Z10:AA13" si="0">C10+E10+G10+I10+K10+M10+O10+Q10+S10+U10+W10+Y10</f>
        <v>7347.97</v>
      </c>
    </row>
    <row r="11" spans="1:29" ht="12.75" customHeight="1" x14ac:dyDescent="0.25">
      <c r="A11" s="3" t="s">
        <v>98</v>
      </c>
      <c r="B11" s="16"/>
      <c r="C11" s="13"/>
      <c r="F11" s="16"/>
      <c r="G11" s="13"/>
      <c r="J11" s="16"/>
      <c r="K11" s="13"/>
      <c r="N11" s="16"/>
      <c r="O11" s="13"/>
      <c r="R11" s="472">
        <v>1</v>
      </c>
      <c r="S11" s="443">
        <v>25.46</v>
      </c>
      <c r="V11" s="16">
        <v>1</v>
      </c>
      <c r="W11" s="13">
        <v>4.7300000000000004</v>
      </c>
      <c r="Z11" s="43">
        <f>B11+D11+F11+H11+J11+L11+N11+P11+R11+T11+V11+X11</f>
        <v>2</v>
      </c>
      <c r="AA11" s="6">
        <f t="shared" ref="AA11" si="1">C11+E11+G11+I11+K11+M11+O11+Q11+S11+U11+W11+Y11</f>
        <v>30.19</v>
      </c>
    </row>
    <row r="12" spans="1:29" ht="12.75" customHeight="1" x14ac:dyDescent="0.25">
      <c r="A12" s="360" t="s">
        <v>76</v>
      </c>
      <c r="B12" s="16"/>
      <c r="C12" s="13"/>
      <c r="F12" s="16"/>
      <c r="G12" s="13"/>
      <c r="J12" s="16"/>
      <c r="K12" s="13"/>
      <c r="N12" s="16"/>
      <c r="O12" s="13"/>
      <c r="R12" s="472"/>
      <c r="S12" s="443"/>
      <c r="V12" s="16"/>
      <c r="W12" s="13"/>
      <c r="Z12" s="43">
        <f t="shared" si="0"/>
        <v>0</v>
      </c>
      <c r="AA12" s="6">
        <f t="shared" si="0"/>
        <v>0</v>
      </c>
      <c r="AC12" s="1"/>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25">
      <c r="A14" s="20" t="s">
        <v>20</v>
      </c>
      <c r="B14" s="16">
        <f t="shared" ref="B14:AA14" si="2">SUM(B10:B13)</f>
        <v>4</v>
      </c>
      <c r="C14" s="26">
        <f t="shared" si="2"/>
        <v>326</v>
      </c>
      <c r="D14" s="23">
        <f t="shared" si="2"/>
        <v>6</v>
      </c>
      <c r="E14" s="529">
        <f t="shared" si="2"/>
        <v>335.4</v>
      </c>
      <c r="F14" s="16">
        <f t="shared" si="2"/>
        <v>3</v>
      </c>
      <c r="G14" s="26">
        <f t="shared" si="2"/>
        <v>159.44999999999999</v>
      </c>
      <c r="H14" s="23">
        <f t="shared" si="2"/>
        <v>8</v>
      </c>
      <c r="I14" s="10">
        <f t="shared" si="2"/>
        <v>374.5</v>
      </c>
      <c r="J14" s="16">
        <f t="shared" si="2"/>
        <v>3</v>
      </c>
      <c r="K14" s="26">
        <f t="shared" si="2"/>
        <v>120.8</v>
      </c>
      <c r="L14" s="23">
        <f t="shared" si="2"/>
        <v>7</v>
      </c>
      <c r="M14" s="10">
        <f t="shared" si="2"/>
        <v>319.2</v>
      </c>
      <c r="N14" s="16">
        <f t="shared" si="2"/>
        <v>9</v>
      </c>
      <c r="O14" s="26">
        <f t="shared" si="2"/>
        <v>183.17</v>
      </c>
      <c r="P14" s="23">
        <f t="shared" si="2"/>
        <v>10</v>
      </c>
      <c r="Q14" s="10">
        <f t="shared" si="2"/>
        <v>441.36</v>
      </c>
      <c r="R14" s="16">
        <f t="shared" si="2"/>
        <v>31</v>
      </c>
      <c r="S14" s="26">
        <f t="shared" si="2"/>
        <v>1100.48</v>
      </c>
      <c r="T14" s="23">
        <f t="shared" si="2"/>
        <v>37</v>
      </c>
      <c r="U14" s="10">
        <f t="shared" si="2"/>
        <v>1421.28</v>
      </c>
      <c r="V14" s="16">
        <f t="shared" si="2"/>
        <v>36</v>
      </c>
      <c r="W14" s="26">
        <f t="shared" si="2"/>
        <v>1404.48</v>
      </c>
      <c r="X14" s="23">
        <f t="shared" si="2"/>
        <v>32</v>
      </c>
      <c r="Y14" s="10">
        <f t="shared" si="2"/>
        <v>1192.04</v>
      </c>
      <c r="Z14" s="73">
        <f t="shared" si="2"/>
        <v>186</v>
      </c>
      <c r="AA14" s="22">
        <f t="shared" si="2"/>
        <v>7378.16</v>
      </c>
    </row>
    <row r="15" spans="1:29" ht="12.75" customHeight="1" x14ac:dyDescent="0.25">
      <c r="B15" s="16"/>
      <c r="C15" s="13"/>
      <c r="F15" s="16"/>
      <c r="G15" s="13"/>
      <c r="J15" s="16"/>
      <c r="K15" s="13"/>
      <c r="N15" s="16"/>
      <c r="O15" s="13"/>
      <c r="R15" s="16"/>
      <c r="S15" s="13"/>
      <c r="V15" s="16"/>
      <c r="W15" s="13"/>
      <c r="Z15" s="43"/>
      <c r="AA15" s="6"/>
    </row>
    <row r="16" spans="1:29" ht="12.75" customHeight="1" x14ac:dyDescent="0.25">
      <c r="A16" s="4" t="s">
        <v>25</v>
      </c>
      <c r="B16" s="16"/>
      <c r="C16" s="13"/>
      <c r="F16" s="16"/>
      <c r="G16" s="13"/>
      <c r="J16" s="16"/>
      <c r="K16" s="13"/>
      <c r="N16" s="16"/>
      <c r="O16" s="13"/>
      <c r="R16" s="16"/>
      <c r="S16" s="13"/>
      <c r="V16" s="16"/>
      <c r="W16" s="13"/>
      <c r="Z16" s="43"/>
      <c r="AA16" s="6"/>
    </row>
    <row r="17" spans="1:29" ht="12.75" customHeight="1" x14ac:dyDescent="0.25">
      <c r="A17" s="3" t="s">
        <v>49</v>
      </c>
      <c r="B17" s="16"/>
      <c r="C17" s="13"/>
      <c r="F17" s="16"/>
      <c r="G17" s="13"/>
      <c r="J17" s="16"/>
      <c r="K17" s="13"/>
      <c r="N17" s="16"/>
      <c r="O17" s="13"/>
      <c r="R17" s="16"/>
      <c r="S17" s="13"/>
      <c r="V17" s="16"/>
      <c r="W17" s="13"/>
      <c r="Z17" s="43">
        <f>B17+D17+F17+H17+J17+L17+N17+P17+R17+T17+V17+X17</f>
        <v>0</v>
      </c>
      <c r="AA17" s="6">
        <f>C17+E17+G17+I17+K17+M17+O17+Q17+S17+U17+W17+Y17</f>
        <v>0</v>
      </c>
    </row>
    <row r="18" spans="1:29" ht="12.75" customHeight="1" x14ac:dyDescent="0.25">
      <c r="A18" s="3" t="s">
        <v>22</v>
      </c>
      <c r="B18" s="16"/>
      <c r="C18" s="13"/>
      <c r="F18" s="16"/>
      <c r="G18" s="13"/>
      <c r="J18" s="16"/>
      <c r="K18" s="13"/>
      <c r="M18" s="532"/>
      <c r="N18" s="16"/>
      <c r="O18" s="13"/>
      <c r="R18" s="456"/>
      <c r="S18" s="487"/>
      <c r="V18" s="16"/>
      <c r="W18" s="13"/>
      <c r="Z18" s="43">
        <f>B18+D18+F18+H18+J18+L18+N18+P18+R18+T18+V18+X18</f>
        <v>0</v>
      </c>
      <c r="AA18" s="6">
        <f>C18+E18+G18+I18+K18+M18+O18+Q18+S18+U18+W18+Y18</f>
        <v>0</v>
      </c>
    </row>
    <row r="19" spans="1:29" ht="12.75" customHeight="1" x14ac:dyDescent="0.25">
      <c r="A19" s="3" t="s">
        <v>53</v>
      </c>
      <c r="B19" s="16"/>
      <c r="C19" s="16"/>
      <c r="E19" s="530"/>
      <c r="F19" s="16"/>
      <c r="G19" s="16"/>
      <c r="I19" s="530"/>
      <c r="J19" s="16"/>
      <c r="K19" s="13"/>
      <c r="L19" s="23">
        <v>1</v>
      </c>
      <c r="M19" s="1">
        <v>694.05</v>
      </c>
      <c r="N19" s="16">
        <v>1</v>
      </c>
      <c r="O19" s="13">
        <v>252.58</v>
      </c>
      <c r="P19" s="23">
        <v>1</v>
      </c>
      <c r="Q19" s="532">
        <v>252.41</v>
      </c>
      <c r="R19" s="456">
        <v>4</v>
      </c>
      <c r="S19" s="487">
        <v>1407.39</v>
      </c>
      <c r="V19" s="16">
        <v>0</v>
      </c>
      <c r="W19" s="13">
        <v>631.04</v>
      </c>
      <c r="Z19" s="43">
        <f t="shared" ref="Z19:AA21" si="3">B19+D19+F19+H19+J19+L19+N19+P19+R19+T19+V19+X19</f>
        <v>7</v>
      </c>
      <c r="AA19" s="6">
        <f t="shared" si="3"/>
        <v>3237.4700000000003</v>
      </c>
    </row>
    <row r="20" spans="1:29" ht="12.75" customHeight="1" x14ac:dyDescent="0.25">
      <c r="A20" s="3" t="s">
        <v>23</v>
      </c>
      <c r="B20" s="16"/>
      <c r="C20" s="16"/>
      <c r="D20" s="23">
        <v>3</v>
      </c>
      <c r="E20" s="530">
        <v>746.97</v>
      </c>
      <c r="F20" s="16">
        <v>7</v>
      </c>
      <c r="G20" s="16">
        <v>2070.73</v>
      </c>
      <c r="H20" s="23">
        <v>0</v>
      </c>
      <c r="I20" s="530">
        <v>979.89</v>
      </c>
      <c r="J20" s="16"/>
      <c r="K20" s="13"/>
      <c r="L20" s="23">
        <v>1</v>
      </c>
      <c r="M20" s="532">
        <v>475.6</v>
      </c>
      <c r="N20" s="16"/>
      <c r="O20" s="13"/>
      <c r="Q20" s="532"/>
      <c r="R20" s="456">
        <v>-1</v>
      </c>
      <c r="S20" s="487">
        <v>839.36</v>
      </c>
      <c r="V20" s="16">
        <v>2</v>
      </c>
      <c r="W20" s="13">
        <v>660.08</v>
      </c>
      <c r="Z20" s="43">
        <f t="shared" si="3"/>
        <v>12</v>
      </c>
      <c r="AA20" s="6">
        <f t="shared" si="3"/>
        <v>5772.6299999999992</v>
      </c>
    </row>
    <row r="21" spans="1:29" ht="12.75" customHeight="1" x14ac:dyDescent="0.25">
      <c r="A21" s="3" t="s">
        <v>55</v>
      </c>
      <c r="B21" s="25"/>
      <c r="C21" s="14"/>
      <c r="D21" s="27"/>
      <c r="E21" s="2"/>
      <c r="F21" s="25"/>
      <c r="G21" s="14"/>
      <c r="H21" s="27"/>
      <c r="I21" s="2"/>
      <c r="J21" s="16"/>
      <c r="K21" s="13"/>
      <c r="N21" s="16"/>
      <c r="O21" s="13"/>
      <c r="R21" s="16"/>
      <c r="S21" s="13"/>
      <c r="V21" s="16"/>
      <c r="W21" s="13"/>
      <c r="Z21" s="43">
        <f t="shared" si="3"/>
        <v>0</v>
      </c>
      <c r="AA21" s="6">
        <f t="shared" si="3"/>
        <v>0</v>
      </c>
    </row>
    <row r="22" spans="1:29" ht="12.75" customHeight="1" x14ac:dyDescent="0.25">
      <c r="A22" s="4" t="s">
        <v>21</v>
      </c>
      <c r="B22" s="16">
        <f t="shared" ref="B22:AA22" si="4">SUM(B17:B21)</f>
        <v>0</v>
      </c>
      <c r="C22" s="26">
        <f t="shared" si="4"/>
        <v>0</v>
      </c>
      <c r="D22" s="23">
        <f t="shared" si="4"/>
        <v>3</v>
      </c>
      <c r="E22" s="10">
        <f t="shared" si="4"/>
        <v>746.97</v>
      </c>
      <c r="F22" s="16">
        <f t="shared" si="4"/>
        <v>7</v>
      </c>
      <c r="G22" s="26">
        <f t="shared" si="4"/>
        <v>2070.73</v>
      </c>
      <c r="H22" s="23">
        <f t="shared" si="4"/>
        <v>0</v>
      </c>
      <c r="I22" s="10">
        <f t="shared" si="4"/>
        <v>979.89</v>
      </c>
      <c r="J22" s="35">
        <f t="shared" si="4"/>
        <v>0</v>
      </c>
      <c r="K22" s="32">
        <f t="shared" si="4"/>
        <v>0</v>
      </c>
      <c r="L22" s="34">
        <f t="shared" si="4"/>
        <v>2</v>
      </c>
      <c r="M22" s="33">
        <f t="shared" si="4"/>
        <v>1169.6500000000001</v>
      </c>
      <c r="N22" s="35">
        <f t="shared" si="4"/>
        <v>1</v>
      </c>
      <c r="O22" s="32">
        <f t="shared" si="4"/>
        <v>252.58</v>
      </c>
      <c r="P22" s="34">
        <f t="shared" si="4"/>
        <v>1</v>
      </c>
      <c r="Q22" s="33">
        <f t="shared" si="4"/>
        <v>252.41</v>
      </c>
      <c r="R22" s="35">
        <f t="shared" si="4"/>
        <v>3</v>
      </c>
      <c r="S22" s="32">
        <f t="shared" si="4"/>
        <v>2246.75</v>
      </c>
      <c r="T22" s="34">
        <f t="shared" si="4"/>
        <v>0</v>
      </c>
      <c r="U22" s="33">
        <f t="shared" si="4"/>
        <v>0</v>
      </c>
      <c r="V22" s="35">
        <f t="shared" si="4"/>
        <v>2</v>
      </c>
      <c r="W22" s="32">
        <f t="shared" si="4"/>
        <v>1291.1199999999999</v>
      </c>
      <c r="X22" s="34">
        <f t="shared" si="4"/>
        <v>0</v>
      </c>
      <c r="Y22" s="33">
        <f t="shared" si="4"/>
        <v>0</v>
      </c>
      <c r="Z22" s="73">
        <f t="shared" si="4"/>
        <v>19</v>
      </c>
      <c r="AA22" s="22">
        <f t="shared" si="4"/>
        <v>9010.0999999999985</v>
      </c>
    </row>
    <row r="23" spans="1:29" ht="12.75" customHeight="1" x14ac:dyDescent="0.25">
      <c r="A23" s="4"/>
      <c r="B23" s="16"/>
      <c r="C23" s="13"/>
      <c r="F23" s="16"/>
      <c r="G23" s="13"/>
      <c r="J23" s="16"/>
      <c r="K23" s="13"/>
      <c r="N23" s="16"/>
      <c r="O23" s="13"/>
      <c r="R23" s="16"/>
      <c r="S23" s="13"/>
      <c r="V23" s="16"/>
      <c r="W23" s="13"/>
      <c r="Y23"/>
      <c r="Z23" s="43"/>
      <c r="AA23" s="6"/>
    </row>
    <row r="24" spans="1:29" ht="12.75" customHeight="1" x14ac:dyDescent="0.25">
      <c r="A24" s="4" t="s">
        <v>27</v>
      </c>
      <c r="B24" s="16"/>
      <c r="C24" s="13"/>
      <c r="F24" s="16"/>
      <c r="G24" s="13"/>
      <c r="J24" s="16"/>
      <c r="K24" s="13"/>
      <c r="N24" s="16"/>
      <c r="O24" s="13"/>
      <c r="R24" s="16"/>
      <c r="S24" s="13"/>
      <c r="V24" s="16"/>
      <c r="W24" s="13"/>
      <c r="Z24" s="43"/>
      <c r="AA24" s="6"/>
    </row>
    <row r="25" spans="1:29" ht="12.75" customHeight="1" x14ac:dyDescent="0.25">
      <c r="A25" s="3" t="s">
        <v>50</v>
      </c>
      <c r="B25" s="16">
        <v>0</v>
      </c>
      <c r="C25" s="13">
        <v>0</v>
      </c>
      <c r="D25" s="23">
        <v>4</v>
      </c>
      <c r="E25" s="1">
        <v>138.9</v>
      </c>
      <c r="F25" s="16">
        <v>8</v>
      </c>
      <c r="G25" s="13">
        <v>247</v>
      </c>
      <c r="H25" s="23">
        <v>2</v>
      </c>
      <c r="I25" s="1">
        <v>12</v>
      </c>
      <c r="J25" s="16"/>
      <c r="K25" s="13"/>
      <c r="L25" s="23">
        <v>2</v>
      </c>
      <c r="M25" s="1">
        <v>82</v>
      </c>
      <c r="N25" s="16"/>
      <c r="O25" s="15"/>
      <c r="P25" s="23">
        <v>8</v>
      </c>
      <c r="Q25" s="28">
        <v>221.65</v>
      </c>
      <c r="R25" s="16">
        <v>11</v>
      </c>
      <c r="S25" s="15">
        <v>261.5</v>
      </c>
      <c r="T25" s="23">
        <v>12</v>
      </c>
      <c r="U25" s="28">
        <v>360.09</v>
      </c>
      <c r="V25" s="16">
        <v>14</v>
      </c>
      <c r="W25" s="15">
        <v>593.44000000000005</v>
      </c>
      <c r="X25" s="23">
        <v>11</v>
      </c>
      <c r="Y25" s="28">
        <v>485</v>
      </c>
      <c r="Z25" s="43">
        <f>B25+D25+F25+H25+J25+L25+N25+P25+R25+T25+V25+X25</f>
        <v>72</v>
      </c>
      <c r="AA25" s="12">
        <f>C25+E25+G25+I25+K25+M25+O25+Q25+S25+U25+W25+Y25</f>
        <v>2401.58</v>
      </c>
    </row>
    <row r="26" spans="1:29" ht="12.75" customHeight="1" x14ac:dyDescent="0.25">
      <c r="A26" s="3" t="s">
        <v>51</v>
      </c>
      <c r="B26" s="16">
        <v>1</v>
      </c>
      <c r="C26" s="13">
        <v>57</v>
      </c>
      <c r="D26" s="23">
        <v>5</v>
      </c>
      <c r="E26" s="1">
        <v>116</v>
      </c>
      <c r="F26" s="16">
        <v>2</v>
      </c>
      <c r="G26" s="13">
        <v>24</v>
      </c>
      <c r="H26" s="23">
        <v>2</v>
      </c>
      <c r="I26" s="1">
        <v>44</v>
      </c>
      <c r="J26" s="16"/>
      <c r="K26" s="13"/>
      <c r="L26" s="23">
        <v>1</v>
      </c>
      <c r="M26" s="1">
        <v>20</v>
      </c>
      <c r="N26" s="16"/>
      <c r="O26" s="15"/>
      <c r="P26" s="23">
        <v>2</v>
      </c>
      <c r="Q26" s="28">
        <v>56</v>
      </c>
      <c r="R26" s="16">
        <v>4</v>
      </c>
      <c r="S26" s="15">
        <v>73.77</v>
      </c>
      <c r="T26" s="23">
        <v>3</v>
      </c>
      <c r="U26" s="28">
        <v>50.2</v>
      </c>
      <c r="V26" s="16">
        <v>4</v>
      </c>
      <c r="W26" s="15">
        <v>96.22</v>
      </c>
      <c r="X26" s="23">
        <v>3</v>
      </c>
      <c r="Y26" s="28">
        <v>58.61</v>
      </c>
      <c r="Z26" s="43">
        <f>B26+D26+F26+H26+J26+L26+N26+P26+R26+T26+V26+X26</f>
        <v>27</v>
      </c>
      <c r="AA26" s="12">
        <f>C26+E26+G26+I26+K26+M26+O26+Q26+S26+U26+W26+Y26</f>
        <v>595.79999999999995</v>
      </c>
    </row>
    <row r="27" spans="1:29" s="45" customFormat="1" ht="12.75" customHeight="1" x14ac:dyDescent="0.25">
      <c r="A27" s="39" t="s">
        <v>68</v>
      </c>
      <c r="B27" s="42">
        <f t="shared" ref="B27:Y27" si="5">B25+B26</f>
        <v>1</v>
      </c>
      <c r="C27" s="59">
        <f t="shared" si="5"/>
        <v>57</v>
      </c>
      <c r="D27" s="60">
        <f t="shared" si="5"/>
        <v>9</v>
      </c>
      <c r="E27" s="61">
        <f t="shared" si="5"/>
        <v>254.9</v>
      </c>
      <c r="F27" s="42">
        <f t="shared" si="5"/>
        <v>10</v>
      </c>
      <c r="G27" s="59">
        <f t="shared" si="5"/>
        <v>271</v>
      </c>
      <c r="H27" s="60">
        <f t="shared" si="5"/>
        <v>4</v>
      </c>
      <c r="I27" s="61">
        <f t="shared" si="5"/>
        <v>56</v>
      </c>
      <c r="J27" s="42">
        <f t="shared" si="5"/>
        <v>0</v>
      </c>
      <c r="K27" s="59">
        <f t="shared" si="5"/>
        <v>0</v>
      </c>
      <c r="L27" s="60">
        <f t="shared" si="5"/>
        <v>3</v>
      </c>
      <c r="M27" s="61">
        <f t="shared" si="5"/>
        <v>102</v>
      </c>
      <c r="N27" s="42">
        <f t="shared" si="5"/>
        <v>0</v>
      </c>
      <c r="O27" s="59">
        <f t="shared" si="5"/>
        <v>0</v>
      </c>
      <c r="P27" s="60">
        <f t="shared" si="5"/>
        <v>10</v>
      </c>
      <c r="Q27" s="61">
        <f t="shared" si="5"/>
        <v>277.64999999999998</v>
      </c>
      <c r="R27" s="42">
        <f t="shared" si="5"/>
        <v>15</v>
      </c>
      <c r="S27" s="59">
        <f t="shared" si="5"/>
        <v>335.27</v>
      </c>
      <c r="T27" s="60">
        <f t="shared" si="5"/>
        <v>15</v>
      </c>
      <c r="U27" s="61">
        <f t="shared" si="5"/>
        <v>410.28999999999996</v>
      </c>
      <c r="V27" s="42">
        <f t="shared" si="5"/>
        <v>18</v>
      </c>
      <c r="W27" s="59">
        <f t="shared" si="5"/>
        <v>689.66000000000008</v>
      </c>
      <c r="X27" s="60">
        <f t="shared" si="5"/>
        <v>14</v>
      </c>
      <c r="Y27" s="61">
        <f t="shared" si="5"/>
        <v>543.61</v>
      </c>
      <c r="Z27" s="66">
        <f t="shared" ref="Z27:AA27" si="6">SUM(Z25:Z26)</f>
        <v>99</v>
      </c>
      <c r="AA27" s="94">
        <f t="shared" si="6"/>
        <v>2997.38</v>
      </c>
    </row>
    <row r="28" spans="1:29" s="45" customFormat="1" ht="12.75" customHeight="1" x14ac:dyDescent="0.25">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9" ht="12.75" customHeight="1" x14ac:dyDescent="0.25">
      <c r="A29" s="21" t="s">
        <v>19</v>
      </c>
      <c r="B29" s="16"/>
      <c r="C29" s="26">
        <f>SUM(C14+C22+C27)</f>
        <v>383</v>
      </c>
      <c r="E29" s="10">
        <f>SUM(E14+E22+E27)</f>
        <v>1337.27</v>
      </c>
      <c r="F29" s="16"/>
      <c r="G29" s="26">
        <f>SUM(G14+G22+G27)</f>
        <v>2501.1799999999998</v>
      </c>
      <c r="I29" s="10">
        <f>SUM(I14+I22+I27)</f>
        <v>1410.3899999999999</v>
      </c>
      <c r="J29" s="16"/>
      <c r="K29" s="26">
        <f>SUM(K14+K22+K27)</f>
        <v>120.8</v>
      </c>
      <c r="M29" s="10">
        <f>SUM(M14+M22+M27)</f>
        <v>1590.8500000000001</v>
      </c>
      <c r="N29" s="16"/>
      <c r="O29" s="26">
        <f>SUM(O14+O22+O27)</f>
        <v>435.75</v>
      </c>
      <c r="Q29" s="10">
        <f>SUM(Q14+Q22+Q27)</f>
        <v>971.42</v>
      </c>
      <c r="R29" s="16"/>
      <c r="S29" s="26">
        <f>SUM(S14+S22+S27)</f>
        <v>3682.5</v>
      </c>
      <c r="U29" s="10">
        <f>SUM(U14+U22+U27)</f>
        <v>1831.57</v>
      </c>
      <c r="V29" s="16"/>
      <c r="W29" s="26">
        <f>SUM(W14+W22+W27)</f>
        <v>3385.26</v>
      </c>
      <c r="Y29" s="10">
        <f>SUM(Y14+Y22+Y27)</f>
        <v>1735.65</v>
      </c>
      <c r="Z29" s="43"/>
      <c r="AA29" s="8">
        <f>SUM(AA14+AA22+AA27)</f>
        <v>19385.64</v>
      </c>
    </row>
    <row r="30" spans="1:29" ht="12.75" customHeight="1" x14ac:dyDescent="0.25">
      <c r="B30" s="16"/>
      <c r="C30" s="13"/>
      <c r="F30" s="16"/>
      <c r="G30" s="13"/>
      <c r="J30" s="16"/>
      <c r="K30" s="13"/>
      <c r="N30" s="16"/>
      <c r="O30" s="13"/>
      <c r="R30" s="16"/>
      <c r="S30" s="13"/>
      <c r="V30" s="16"/>
      <c r="W30" s="13"/>
      <c r="Z30" s="43"/>
      <c r="AA30" s="6"/>
    </row>
    <row r="31" spans="1:29" ht="12.75" customHeight="1" x14ac:dyDescent="0.25">
      <c r="A31" s="4" t="s">
        <v>28</v>
      </c>
      <c r="B31" s="16"/>
      <c r="C31" s="26"/>
      <c r="E31" s="10"/>
      <c r="F31" s="16"/>
      <c r="G31" s="46"/>
      <c r="I31" s="10"/>
      <c r="J31" s="16"/>
      <c r="K31" s="26"/>
      <c r="M31" s="10"/>
      <c r="N31" s="16"/>
      <c r="O31" s="26"/>
      <c r="Q31" s="10"/>
      <c r="R31" s="16"/>
      <c r="S31" s="26"/>
      <c r="U31" s="10"/>
      <c r="V31" s="16"/>
      <c r="W31" s="26"/>
      <c r="Y31"/>
      <c r="Z31" s="43"/>
      <c r="AA31" s="9"/>
      <c r="AB31" s="18"/>
      <c r="AC31" s="18"/>
    </row>
    <row r="32" spans="1:29" s="57" customFormat="1" x14ac:dyDescent="0.25">
      <c r="A32" s="52" t="s">
        <v>46</v>
      </c>
      <c r="B32" s="53"/>
      <c r="C32" s="53"/>
      <c r="D32" s="48">
        <v>1</v>
      </c>
      <c r="E32" s="48">
        <v>305.12</v>
      </c>
      <c r="F32" s="53"/>
      <c r="G32" s="53"/>
      <c r="H32" s="48"/>
      <c r="I32" s="48"/>
      <c r="J32" s="53"/>
      <c r="K32" s="53"/>
      <c r="L32" s="48"/>
      <c r="M32" s="48"/>
      <c r="N32" s="53">
        <v>1</v>
      </c>
      <c r="O32" s="53">
        <v>53.33</v>
      </c>
      <c r="P32" s="48"/>
      <c r="Q32" s="48"/>
      <c r="R32" s="53"/>
      <c r="S32" s="53"/>
      <c r="T32" s="48"/>
      <c r="U32" s="48"/>
      <c r="V32" s="53"/>
      <c r="W32" s="53"/>
      <c r="X32" s="48">
        <v>1</v>
      </c>
      <c r="Y32" s="48">
        <v>221.33</v>
      </c>
      <c r="Z32" s="38">
        <f t="shared" ref="Z32:AA34" si="7">SUM(B32+D32+F32+H32+J32+L32+N32+P32+R32+T32+V32+X32)</f>
        <v>3</v>
      </c>
      <c r="AA32" s="56">
        <f t="shared" si="7"/>
        <v>579.78</v>
      </c>
    </row>
    <row r="33" spans="1:31" s="57" customFormat="1" x14ac:dyDescent="0.25">
      <c r="A33" s="52" t="s">
        <v>62</v>
      </c>
      <c r="B33" s="53"/>
      <c r="C33" s="53"/>
      <c r="D33" s="48">
        <v>1</v>
      </c>
      <c r="E33" s="48">
        <v>171</v>
      </c>
      <c r="F33" s="53"/>
      <c r="G33" s="53"/>
      <c r="H33" s="48"/>
      <c r="I33" s="48"/>
      <c r="J33" s="53"/>
      <c r="K33" s="53"/>
      <c r="L33" s="48"/>
      <c r="M33" s="48"/>
      <c r="N33" s="53"/>
      <c r="O33" s="53"/>
      <c r="P33" s="48"/>
      <c r="Q33" s="48"/>
      <c r="R33" s="53"/>
      <c r="S33" s="53"/>
      <c r="T33" s="48"/>
      <c r="U33" s="48"/>
      <c r="V33" s="53"/>
      <c r="W33" s="53"/>
      <c r="X33" s="48"/>
      <c r="Y33" s="48"/>
      <c r="Z33" s="38">
        <f t="shared" si="7"/>
        <v>1</v>
      </c>
      <c r="AA33" s="56">
        <f t="shared" si="7"/>
        <v>171</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7"/>
        <v>0</v>
      </c>
      <c r="AA34" s="58">
        <f t="shared" si="7"/>
        <v>0</v>
      </c>
    </row>
    <row r="35" spans="1:31" s="4" customFormat="1" ht="12.75" customHeight="1" x14ac:dyDescent="0.25">
      <c r="A35" s="4" t="s">
        <v>59</v>
      </c>
      <c r="B35" s="70">
        <f t="shared" ref="B35:AA35" si="8">SUM(B32:B34)</f>
        <v>0</v>
      </c>
      <c r="C35" s="49">
        <f t="shared" si="8"/>
        <v>0</v>
      </c>
      <c r="D35" s="71">
        <f t="shared" si="8"/>
        <v>2</v>
      </c>
      <c r="E35" s="50">
        <f t="shared" si="8"/>
        <v>476.12</v>
      </c>
      <c r="F35" s="70">
        <f t="shared" si="8"/>
        <v>0</v>
      </c>
      <c r="G35" s="49">
        <f t="shared" si="8"/>
        <v>0</v>
      </c>
      <c r="H35" s="71">
        <f t="shared" si="8"/>
        <v>0</v>
      </c>
      <c r="I35" s="50">
        <f t="shared" si="8"/>
        <v>0</v>
      </c>
      <c r="J35" s="70">
        <f t="shared" si="8"/>
        <v>0</v>
      </c>
      <c r="K35" s="49">
        <f t="shared" si="8"/>
        <v>0</v>
      </c>
      <c r="L35" s="71">
        <f t="shared" si="8"/>
        <v>0</v>
      </c>
      <c r="M35" s="50">
        <f t="shared" si="8"/>
        <v>0</v>
      </c>
      <c r="N35" s="70">
        <f t="shared" si="8"/>
        <v>1</v>
      </c>
      <c r="O35" s="49">
        <f t="shared" si="8"/>
        <v>53.33</v>
      </c>
      <c r="P35" s="71">
        <f t="shared" si="8"/>
        <v>0</v>
      </c>
      <c r="Q35" s="50">
        <f t="shared" si="8"/>
        <v>0</v>
      </c>
      <c r="R35" s="70">
        <f t="shared" si="8"/>
        <v>0</v>
      </c>
      <c r="S35" s="49">
        <f t="shared" si="8"/>
        <v>0</v>
      </c>
      <c r="T35" s="71">
        <f t="shared" si="8"/>
        <v>0</v>
      </c>
      <c r="U35" s="50">
        <f t="shared" si="8"/>
        <v>0</v>
      </c>
      <c r="V35" s="70">
        <f t="shared" si="8"/>
        <v>0</v>
      </c>
      <c r="W35" s="49">
        <f t="shared" si="8"/>
        <v>0</v>
      </c>
      <c r="X35" s="71">
        <f t="shared" si="8"/>
        <v>1</v>
      </c>
      <c r="Y35" s="50">
        <f t="shared" si="8"/>
        <v>221.33</v>
      </c>
      <c r="Z35" s="74">
        <f t="shared" si="8"/>
        <v>4</v>
      </c>
      <c r="AA35" s="51">
        <f t="shared" si="8"/>
        <v>750.78</v>
      </c>
      <c r="AB35" s="44"/>
      <c r="AC35" s="44"/>
    </row>
    <row r="36" spans="1:31" s="4" customFormat="1" ht="12.75" customHeight="1" x14ac:dyDescent="0.25">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c r="AB36" s="44"/>
      <c r="AC36" s="44"/>
    </row>
    <row r="37" spans="1:31" s="4" customFormat="1" ht="12.75" customHeight="1" x14ac:dyDescent="0.25">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c r="AB37" s="44"/>
      <c r="AC37" s="44"/>
    </row>
    <row r="38" spans="1:31" s="3" customFormat="1" ht="12.75" customHeight="1" x14ac:dyDescent="0.25">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4"/>
    </row>
    <row r="39" spans="1:31" s="79" customFormat="1" ht="26.4" x14ac:dyDescent="0.25">
      <c r="A39" s="76" t="s">
        <v>64</v>
      </c>
      <c r="B39" s="77"/>
      <c r="C39" s="78">
        <f>C29-C5-C35</f>
        <v>319.5</v>
      </c>
      <c r="D39" s="77"/>
      <c r="E39" s="78">
        <f>E29-E5-E35</f>
        <v>737.65</v>
      </c>
      <c r="F39" s="78"/>
      <c r="G39" s="78">
        <f>G29-G5-G35</f>
        <v>2325.1799999999998</v>
      </c>
      <c r="H39" s="77"/>
      <c r="I39" s="78">
        <f>I29-I5-I35</f>
        <v>1246.3899999999999</v>
      </c>
      <c r="J39" s="77"/>
      <c r="K39" s="78">
        <f>K29-K5-K35</f>
        <v>66.8</v>
      </c>
      <c r="L39" s="77"/>
      <c r="M39" s="78">
        <f>M29-M5-M35</f>
        <v>1415.8500000000001</v>
      </c>
      <c r="N39" s="78"/>
      <c r="O39" s="78">
        <f>O29-O5-O35</f>
        <v>305.92</v>
      </c>
      <c r="P39" s="77"/>
      <c r="Q39" s="78">
        <f>Q29-Q5-Q35</f>
        <v>535.41999999999996</v>
      </c>
      <c r="R39" s="77"/>
      <c r="S39" s="78">
        <f>S29-S5-S35</f>
        <v>3284</v>
      </c>
      <c r="T39" s="77"/>
      <c r="U39" s="78">
        <f>U29-U5-U35</f>
        <v>1385.57</v>
      </c>
      <c r="V39" s="77"/>
      <c r="W39" s="78">
        <f>W29-W5-W35</f>
        <v>2895.76</v>
      </c>
      <c r="X39" s="77"/>
      <c r="Y39" s="78">
        <f>Y29-Y5-Y35</f>
        <v>867.32</v>
      </c>
      <c r="Z39" s="77"/>
      <c r="AA39" s="78">
        <f>AA29-AA5-AA35</f>
        <v>15385.359999999999</v>
      </c>
      <c r="AB39" s="4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AE40"/>
  <sheetViews>
    <sheetView workbookViewId="0">
      <pane xSplit="1" topLeftCell="T1" activePane="topRight" state="frozen"/>
      <selection pane="topRight"/>
    </sheetView>
  </sheetViews>
  <sheetFormatPr defaultRowHeight="13.2" x14ac:dyDescent="0.25"/>
  <cols>
    <col min="1" max="1" width="50.6640625" customWidth="1"/>
    <col min="2" max="2" width="9.6640625" style="23" customWidth="1"/>
    <col min="3" max="3" width="14.5546875" style="1" customWidth="1"/>
    <col min="4" max="4" width="9.6640625" style="23" customWidth="1"/>
    <col min="5" max="5" width="14.5546875" style="1" customWidth="1"/>
    <col min="6" max="6" width="9.6640625" style="23" customWidth="1"/>
    <col min="7" max="7" width="14.5546875" style="1" customWidth="1"/>
    <col min="8" max="8" width="9.6640625" style="23" customWidth="1"/>
    <col min="9" max="9" width="14.5546875" style="1" customWidth="1"/>
    <col min="10" max="10" width="9.6640625" style="23" customWidth="1"/>
    <col min="11" max="11" width="14.5546875" style="1" customWidth="1"/>
    <col min="12" max="12" width="9.6640625" style="23" customWidth="1"/>
    <col min="13" max="13" width="14.5546875" style="1" customWidth="1"/>
    <col min="14" max="14" width="9.6640625" style="23" customWidth="1"/>
    <col min="15" max="15" width="14.5546875" style="1" customWidth="1"/>
    <col min="16" max="16" width="9.6640625" style="23" customWidth="1"/>
    <col min="17" max="17" width="14.5546875" style="1" customWidth="1"/>
    <col min="18" max="18" width="9.6640625" style="23" customWidth="1"/>
    <col min="19" max="19" width="14.5546875" style="1" customWidth="1"/>
    <col min="20" max="20" width="9.6640625" style="23" customWidth="1"/>
    <col min="21" max="21" width="14.5546875" style="1" customWidth="1"/>
    <col min="22" max="22" width="9.6640625" style="23" customWidth="1"/>
    <col min="23" max="23" width="14.5546875" style="1" customWidth="1"/>
    <col min="24" max="24" width="9.6640625" style="23" customWidth="1"/>
    <col min="25" max="25" width="14.5546875" style="1" customWidth="1"/>
    <col min="26" max="26" width="9.6640625" style="23" customWidth="1"/>
    <col min="27" max="27" width="14.5546875" style="1" customWidth="1"/>
    <col min="28" max="194" width="8.88671875" customWidth="1"/>
  </cols>
  <sheetData>
    <row r="1" spans="1:29" ht="16.5" customHeight="1" x14ac:dyDescent="0.25">
      <c r="A1" s="4" t="s">
        <v>92</v>
      </c>
      <c r="B1" s="641" t="s">
        <v>0</v>
      </c>
      <c r="C1" s="641"/>
      <c r="D1" s="642" t="s">
        <v>1</v>
      </c>
      <c r="E1" s="642"/>
      <c r="F1" s="641" t="s">
        <v>2</v>
      </c>
      <c r="G1" s="641"/>
      <c r="H1" s="642" t="s">
        <v>3</v>
      </c>
      <c r="I1" s="642"/>
      <c r="J1" s="641" t="s">
        <v>4</v>
      </c>
      <c r="K1" s="641"/>
      <c r="L1" s="642" t="s">
        <v>5</v>
      </c>
      <c r="M1" s="642"/>
      <c r="N1" s="641" t="s">
        <v>6</v>
      </c>
      <c r="O1" s="641"/>
      <c r="P1" s="642" t="s">
        <v>7</v>
      </c>
      <c r="Q1" s="642"/>
      <c r="R1" s="641" t="s">
        <v>8</v>
      </c>
      <c r="S1" s="641"/>
      <c r="T1" s="642" t="s">
        <v>9</v>
      </c>
      <c r="U1" s="642"/>
      <c r="V1" s="641" t="s">
        <v>10</v>
      </c>
      <c r="W1" s="641"/>
      <c r="X1" s="642" t="s">
        <v>11</v>
      </c>
      <c r="Y1" s="642"/>
      <c r="Z1" s="643" t="s">
        <v>12</v>
      </c>
      <c r="AA1" s="643"/>
    </row>
    <row r="2" spans="1:29" ht="12.75" customHeight="1" x14ac:dyDescent="0.25">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20</v>
      </c>
      <c r="C3" s="13">
        <v>206</v>
      </c>
      <c r="D3" s="23">
        <v>14</v>
      </c>
      <c r="E3" s="1">
        <v>124</v>
      </c>
      <c r="F3" s="16">
        <v>21</v>
      </c>
      <c r="G3" s="13">
        <v>188.5</v>
      </c>
      <c r="H3" s="23">
        <v>24</v>
      </c>
      <c r="I3" s="1">
        <v>213.5</v>
      </c>
      <c r="J3" s="16">
        <v>10</v>
      </c>
      <c r="K3" s="13">
        <v>94</v>
      </c>
      <c r="L3" s="23">
        <v>3</v>
      </c>
      <c r="M3" s="1">
        <v>22.5</v>
      </c>
      <c r="N3" s="16">
        <v>7</v>
      </c>
      <c r="O3" s="13">
        <v>52</v>
      </c>
      <c r="P3" s="23">
        <v>17</v>
      </c>
      <c r="Q3" s="1">
        <v>179</v>
      </c>
      <c r="R3" s="16">
        <v>12</v>
      </c>
      <c r="S3" s="13">
        <v>106.5</v>
      </c>
      <c r="T3" s="23">
        <v>83</v>
      </c>
      <c r="U3" s="1">
        <v>556</v>
      </c>
      <c r="V3" s="16">
        <v>93</v>
      </c>
      <c r="W3" s="13">
        <v>722</v>
      </c>
      <c r="X3" s="23">
        <v>120</v>
      </c>
      <c r="Y3" s="1">
        <v>943.5</v>
      </c>
      <c r="Z3" s="43">
        <f>B3+D3+F3+H3+J3+L3+N3+P3+R3+T3+V3+X3</f>
        <v>424</v>
      </c>
      <c r="AA3" s="6">
        <f>C3+E3+G3+I3+K3+M3+O3+Q3+S3+U3+W3+Y3</f>
        <v>3407.5</v>
      </c>
    </row>
    <row r="4" spans="1:29" ht="12.75" customHeight="1" x14ac:dyDescent="0.25">
      <c r="A4" s="3" t="s">
        <v>38</v>
      </c>
      <c r="B4" s="16"/>
      <c r="C4" s="25">
        <v>38</v>
      </c>
      <c r="E4" s="27">
        <v>22</v>
      </c>
      <c r="F4" s="16"/>
      <c r="G4" s="25">
        <v>42</v>
      </c>
      <c r="I4" s="27">
        <v>44</v>
      </c>
      <c r="J4" s="16"/>
      <c r="K4" s="25">
        <v>16</v>
      </c>
      <c r="M4" s="27">
        <v>6</v>
      </c>
      <c r="N4" s="16"/>
      <c r="O4" s="25">
        <v>12</v>
      </c>
      <c r="Q4" s="27">
        <v>34</v>
      </c>
      <c r="R4" s="16"/>
      <c r="S4" s="25">
        <v>20</v>
      </c>
      <c r="U4" s="27">
        <v>158</v>
      </c>
      <c r="V4" s="16"/>
      <c r="W4" s="25">
        <v>180</v>
      </c>
      <c r="Y4" s="27">
        <v>220</v>
      </c>
      <c r="Z4" s="43"/>
      <c r="AA4" s="7">
        <f>C4+E4+G4+I4+K4+M4+O4+Q4+S4+U4+W4+Y4</f>
        <v>792</v>
      </c>
      <c r="AC4" s="18"/>
    </row>
    <row r="5" spans="1:29" ht="12.75" customHeight="1" x14ac:dyDescent="0.25">
      <c r="A5" s="4" t="s">
        <v>15</v>
      </c>
      <c r="B5" s="16"/>
      <c r="C5" s="26">
        <f>SUM(C3:C4)</f>
        <v>244</v>
      </c>
      <c r="E5" s="10">
        <f>SUM(E3:E4)</f>
        <v>146</v>
      </c>
      <c r="F5" s="16"/>
      <c r="G5" s="26">
        <f>SUM(G3:G4)</f>
        <v>230.5</v>
      </c>
      <c r="I5" s="10">
        <f>SUM(I3:I4)</f>
        <v>257.5</v>
      </c>
      <c r="J5" s="16"/>
      <c r="K5" s="26">
        <f>SUM(K3:K4)</f>
        <v>110</v>
      </c>
      <c r="M5" s="10">
        <f>SUM(M3:M4)</f>
        <v>28.5</v>
      </c>
      <c r="N5" s="16"/>
      <c r="O5" s="26">
        <f>SUM(O3:O4)</f>
        <v>64</v>
      </c>
      <c r="Q5" s="10">
        <f>SUM(Q3:Q4)</f>
        <v>213</v>
      </c>
      <c r="R5" s="16"/>
      <c r="S5" s="26">
        <f>SUM(S3:S4)</f>
        <v>126.5</v>
      </c>
      <c r="U5" s="10">
        <f>SUM(U3:U4)</f>
        <v>714</v>
      </c>
      <c r="V5" s="16"/>
      <c r="W5" s="26">
        <f>SUM(W3:W4)</f>
        <v>902</v>
      </c>
      <c r="Y5" s="10">
        <f>SUM(Y3:Y4)</f>
        <v>1163.5</v>
      </c>
      <c r="Z5" s="43"/>
      <c r="AA5" s="9">
        <f>SUM(AA3:AA4)</f>
        <v>4199.5</v>
      </c>
      <c r="AB5" s="18"/>
      <c r="AC5" s="18"/>
    </row>
    <row r="6" spans="1:29" ht="12.75" customHeight="1" x14ac:dyDescent="0.25">
      <c r="A6" s="3"/>
      <c r="B6" s="16"/>
      <c r="C6" s="26"/>
      <c r="E6" s="10"/>
      <c r="F6" s="16"/>
      <c r="G6" s="26"/>
      <c r="I6" s="10"/>
      <c r="J6" s="16"/>
      <c r="K6" s="26"/>
      <c r="M6" s="10"/>
      <c r="N6" s="16"/>
      <c r="O6" s="26"/>
      <c r="Q6" s="10"/>
      <c r="R6" s="16"/>
      <c r="S6" s="26"/>
      <c r="U6" s="10"/>
      <c r="V6" s="16"/>
      <c r="W6" s="26"/>
      <c r="Y6" s="10"/>
      <c r="Z6" s="43"/>
      <c r="AA6" s="9"/>
      <c r="AB6" s="18"/>
      <c r="AC6" s="18"/>
    </row>
    <row r="7" spans="1:29" s="3" customFormat="1" ht="12.75" customHeight="1" x14ac:dyDescent="0.25">
      <c r="A7" s="3" t="s">
        <v>67</v>
      </c>
      <c r="B7" s="16"/>
      <c r="C7" s="92">
        <v>12740.94</v>
      </c>
      <c r="D7" s="23"/>
      <c r="E7" s="93">
        <v>3743.18</v>
      </c>
      <c r="F7" s="16"/>
      <c r="G7" s="92">
        <v>11518.8</v>
      </c>
      <c r="H7" s="23"/>
      <c r="I7" s="93">
        <v>9013.3799999999992</v>
      </c>
      <c r="J7" s="16"/>
      <c r="K7" s="92">
        <v>9427.2000000000007</v>
      </c>
      <c r="L7" s="23"/>
      <c r="M7" s="93">
        <v>7507.6</v>
      </c>
      <c r="N7" s="16"/>
      <c r="O7" s="92">
        <v>6120.66</v>
      </c>
      <c r="P7" s="23"/>
      <c r="Q7" s="93">
        <v>5752.13</v>
      </c>
      <c r="R7" s="16"/>
      <c r="S7" s="92">
        <v>7053.07</v>
      </c>
      <c r="T7" s="23"/>
      <c r="U7" s="93">
        <v>30128.55</v>
      </c>
      <c r="V7" s="16"/>
      <c r="W7" s="92">
        <v>32525.13</v>
      </c>
      <c r="X7" s="23"/>
      <c r="Y7" s="93">
        <v>37700.800000000003</v>
      </c>
      <c r="Z7" s="72"/>
      <c r="AA7" s="95">
        <f>C7+E7+G7+I7+K7+M7+O7+Q7+S7+U7+W7+Y7</f>
        <v>173231.44</v>
      </c>
      <c r="AC7" s="93"/>
    </row>
    <row r="8" spans="1:29" ht="12.75" customHeight="1" x14ac:dyDescent="0.25">
      <c r="A8" s="4"/>
      <c r="B8" s="16"/>
      <c r="C8" s="26"/>
      <c r="E8" s="10"/>
      <c r="F8" s="16"/>
      <c r="G8" s="26"/>
      <c r="I8" s="10"/>
      <c r="J8" s="16"/>
      <c r="K8" s="26"/>
      <c r="M8" s="10"/>
      <c r="N8" s="16"/>
      <c r="O8" s="26"/>
      <c r="Q8" s="10"/>
      <c r="R8" s="16"/>
      <c r="S8" s="26"/>
      <c r="U8" s="10"/>
      <c r="V8" s="16"/>
      <c r="W8" s="26"/>
      <c r="Y8" s="10"/>
      <c r="Z8" s="72"/>
      <c r="AA8" s="9"/>
      <c r="AC8" s="11"/>
    </row>
    <row r="9" spans="1:29" ht="12.75" customHeight="1" x14ac:dyDescent="0.25">
      <c r="A9" s="4" t="s">
        <v>24</v>
      </c>
      <c r="B9" s="16"/>
      <c r="C9" s="13"/>
      <c r="F9" s="16"/>
      <c r="G9" s="13"/>
      <c r="J9" s="16"/>
      <c r="K9" s="13"/>
      <c r="N9" s="16"/>
      <c r="O9" s="13"/>
      <c r="R9" s="16"/>
      <c r="S9" s="13"/>
      <c r="V9" s="16"/>
      <c r="W9" s="13"/>
      <c r="Z9" s="43"/>
      <c r="AA9" s="6"/>
    </row>
    <row r="10" spans="1:29" ht="12.75" customHeight="1" x14ac:dyDescent="0.25">
      <c r="A10" s="3" t="s">
        <v>26</v>
      </c>
      <c r="B10" s="16">
        <v>14</v>
      </c>
      <c r="C10" s="13">
        <v>658.15</v>
      </c>
      <c r="D10" s="530">
        <v>7</v>
      </c>
      <c r="E10" s="530">
        <v>192.5</v>
      </c>
      <c r="F10" s="16">
        <v>15</v>
      </c>
      <c r="G10" s="13">
        <v>671.35</v>
      </c>
      <c r="H10" s="23">
        <v>11</v>
      </c>
      <c r="I10" s="1">
        <v>339</v>
      </c>
      <c r="J10" s="16">
        <v>8</v>
      </c>
      <c r="K10" s="13">
        <v>285.95</v>
      </c>
      <c r="L10" s="23">
        <v>8</v>
      </c>
      <c r="M10" s="1">
        <v>293.85000000000002</v>
      </c>
      <c r="N10" s="16">
        <v>8</v>
      </c>
      <c r="O10" s="13">
        <v>321.14</v>
      </c>
      <c r="P10" s="23">
        <v>4</v>
      </c>
      <c r="Q10" s="1">
        <v>88.56</v>
      </c>
      <c r="R10" s="16">
        <v>7</v>
      </c>
      <c r="S10" s="13">
        <v>263.08999999999997</v>
      </c>
      <c r="T10" s="23">
        <v>40</v>
      </c>
      <c r="U10" s="1">
        <v>1342.3</v>
      </c>
      <c r="V10" s="16">
        <v>41</v>
      </c>
      <c r="W10" s="13">
        <v>1521.75</v>
      </c>
      <c r="X10" s="23">
        <v>70</v>
      </c>
      <c r="Y10" s="1">
        <v>2788.21</v>
      </c>
      <c r="Z10" s="43">
        <f t="shared" ref="Z10:AA13" si="0">B10+D10+F10+H10+J10+L10+N10+P10+R10+T10+V10+X10</f>
        <v>233</v>
      </c>
      <c r="AA10" s="6">
        <f t="shared" si="0"/>
        <v>8765.8499999999985</v>
      </c>
    </row>
    <row r="11" spans="1:29" ht="12.75" customHeight="1" x14ac:dyDescent="0.25">
      <c r="A11" s="3" t="s">
        <v>98</v>
      </c>
      <c r="B11" s="16"/>
      <c r="C11" s="13"/>
      <c r="D11" s="530"/>
      <c r="E11" s="530"/>
      <c r="F11" s="16"/>
      <c r="G11" s="13"/>
      <c r="J11" s="16"/>
      <c r="K11" s="13"/>
      <c r="N11" s="16"/>
      <c r="O11" s="13"/>
      <c r="R11" s="16">
        <v>2</v>
      </c>
      <c r="S11" s="13">
        <v>30.7</v>
      </c>
      <c r="T11" s="23">
        <v>4</v>
      </c>
      <c r="U11" s="1">
        <v>34.57</v>
      </c>
      <c r="V11" s="16">
        <v>2</v>
      </c>
      <c r="W11" s="13">
        <v>12.71</v>
      </c>
      <c r="X11" s="23">
        <v>4</v>
      </c>
      <c r="Y11" s="1">
        <v>40.909999999999997</v>
      </c>
      <c r="Z11" s="43">
        <f t="shared" ref="Z11" si="1">B11+D11+F11+H11+J11+L11+N11+P11+R11+T11+V11+X11</f>
        <v>12</v>
      </c>
      <c r="AA11" s="6">
        <f t="shared" ref="AA11" si="2">C11+E11+G11+I11+K11+M11+O11+Q11+S11+U11+W11+Y11</f>
        <v>118.88999999999999</v>
      </c>
    </row>
    <row r="12" spans="1:29" ht="12.75" customHeight="1" x14ac:dyDescent="0.25">
      <c r="A12" s="360" t="s">
        <v>76</v>
      </c>
      <c r="B12" s="16">
        <v>0</v>
      </c>
      <c r="C12" s="13">
        <v>4.0599999999999996</v>
      </c>
      <c r="D12" s="530">
        <v>0</v>
      </c>
      <c r="E12" s="530">
        <v>3.12</v>
      </c>
      <c r="F12" s="16"/>
      <c r="G12" s="13"/>
      <c r="J12" s="16"/>
      <c r="K12" s="13"/>
      <c r="N12" s="16"/>
      <c r="O12" s="13"/>
      <c r="R12" s="16"/>
      <c r="S12" s="13"/>
      <c r="T12" s="23">
        <v>8</v>
      </c>
      <c r="U12" s="1">
        <v>71.05</v>
      </c>
      <c r="V12" s="16">
        <v>4</v>
      </c>
      <c r="W12" s="13">
        <v>264.77999999999997</v>
      </c>
      <c r="X12" s="23">
        <v>2</v>
      </c>
      <c r="Y12" s="1">
        <v>18.96</v>
      </c>
      <c r="Z12" s="43">
        <f t="shared" si="0"/>
        <v>14</v>
      </c>
      <c r="AA12" s="6">
        <f t="shared" si="0"/>
        <v>361.96999999999997</v>
      </c>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25">
      <c r="A14" s="20" t="s">
        <v>20</v>
      </c>
      <c r="B14" s="16">
        <f t="shared" ref="B14:AA14" si="3">SUM(B10:B13)</f>
        <v>14</v>
      </c>
      <c r="C14" s="26">
        <f t="shared" si="3"/>
        <v>662.20999999999992</v>
      </c>
      <c r="D14" s="23">
        <f t="shared" si="3"/>
        <v>7</v>
      </c>
      <c r="E14" s="529">
        <f t="shared" si="3"/>
        <v>195.62</v>
      </c>
      <c r="F14" s="16">
        <f t="shared" si="3"/>
        <v>15</v>
      </c>
      <c r="G14" s="26">
        <f t="shared" si="3"/>
        <v>671.35</v>
      </c>
      <c r="H14" s="23">
        <f t="shared" si="3"/>
        <v>11</v>
      </c>
      <c r="I14" s="10">
        <f t="shared" si="3"/>
        <v>339</v>
      </c>
      <c r="J14" s="16">
        <f t="shared" si="3"/>
        <v>8</v>
      </c>
      <c r="K14" s="26">
        <f t="shared" si="3"/>
        <v>285.95</v>
      </c>
      <c r="L14" s="23">
        <f t="shared" si="3"/>
        <v>8</v>
      </c>
      <c r="M14" s="10">
        <f t="shared" si="3"/>
        <v>293.85000000000002</v>
      </c>
      <c r="N14" s="16">
        <f t="shared" si="3"/>
        <v>8</v>
      </c>
      <c r="O14" s="26">
        <f t="shared" si="3"/>
        <v>321.14</v>
      </c>
      <c r="P14" s="23">
        <f t="shared" si="3"/>
        <v>4</v>
      </c>
      <c r="Q14" s="10">
        <f t="shared" si="3"/>
        <v>88.56</v>
      </c>
      <c r="R14" s="16">
        <f t="shared" si="3"/>
        <v>9</v>
      </c>
      <c r="S14" s="26">
        <f t="shared" si="3"/>
        <v>293.78999999999996</v>
      </c>
      <c r="T14" s="23">
        <f t="shared" si="3"/>
        <v>52</v>
      </c>
      <c r="U14" s="10">
        <f t="shared" si="3"/>
        <v>1447.9199999999998</v>
      </c>
      <c r="V14" s="16">
        <f t="shared" si="3"/>
        <v>47</v>
      </c>
      <c r="W14" s="26">
        <f t="shared" si="3"/>
        <v>1799.24</v>
      </c>
      <c r="X14" s="23">
        <f t="shared" si="3"/>
        <v>76</v>
      </c>
      <c r="Y14" s="10">
        <f t="shared" si="3"/>
        <v>2848.08</v>
      </c>
      <c r="Z14" s="73">
        <f t="shared" si="3"/>
        <v>259</v>
      </c>
      <c r="AA14" s="22">
        <f t="shared" si="3"/>
        <v>9246.7099999999973</v>
      </c>
    </row>
    <row r="15" spans="1:29" ht="12.75" customHeight="1" x14ac:dyDescent="0.25">
      <c r="B15" s="16"/>
      <c r="C15" s="13"/>
      <c r="F15" s="16"/>
      <c r="G15" s="13"/>
      <c r="J15" s="16"/>
      <c r="K15" s="13"/>
      <c r="N15" s="16"/>
      <c r="O15" s="13"/>
      <c r="R15" s="16"/>
      <c r="S15" s="13"/>
      <c r="V15" s="16"/>
      <c r="W15" s="13"/>
      <c r="Z15" s="43"/>
      <c r="AA15" s="6"/>
    </row>
    <row r="16" spans="1:29" ht="12.75" customHeight="1" x14ac:dyDescent="0.25">
      <c r="A16" s="4" t="s">
        <v>25</v>
      </c>
      <c r="B16" s="16"/>
      <c r="C16" s="13"/>
      <c r="F16" s="16"/>
      <c r="G16" s="13"/>
      <c r="J16" s="16"/>
      <c r="K16" s="13"/>
      <c r="N16" s="16"/>
      <c r="O16" s="13"/>
      <c r="R16" s="16"/>
      <c r="S16" s="13"/>
      <c r="V16" s="16"/>
      <c r="W16" s="13"/>
      <c r="Z16" s="43"/>
      <c r="AA16" s="6"/>
    </row>
    <row r="17" spans="1:29"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9" ht="12.75" customHeight="1" x14ac:dyDescent="0.25">
      <c r="A18" s="3" t="s">
        <v>22</v>
      </c>
      <c r="B18" s="16"/>
      <c r="C18" s="13"/>
      <c r="F18" s="16"/>
      <c r="G18" s="13"/>
      <c r="J18" s="16"/>
      <c r="K18" s="13"/>
      <c r="L18" s="23">
        <v>1</v>
      </c>
      <c r="M18" s="532">
        <v>260.05</v>
      </c>
      <c r="N18" s="16"/>
      <c r="O18" s="13"/>
      <c r="R18" s="16">
        <v>1</v>
      </c>
      <c r="S18" s="13">
        <v>807.1</v>
      </c>
      <c r="T18" s="23">
        <v>1</v>
      </c>
      <c r="U18" s="1">
        <v>126.35</v>
      </c>
      <c r="V18" s="16"/>
      <c r="W18" s="13"/>
      <c r="Z18" s="43">
        <f t="shared" si="4"/>
        <v>3</v>
      </c>
      <c r="AA18" s="6">
        <f t="shared" si="4"/>
        <v>1193.5</v>
      </c>
    </row>
    <row r="19" spans="1:29" ht="12.75" customHeight="1" x14ac:dyDescent="0.25">
      <c r="A19" s="3" t="s">
        <v>53</v>
      </c>
      <c r="B19" s="16">
        <v>0</v>
      </c>
      <c r="C19" s="16">
        <v>2073.0500000000002</v>
      </c>
      <c r="D19" s="23">
        <v>1</v>
      </c>
      <c r="E19" s="530">
        <v>286.5</v>
      </c>
      <c r="F19" s="16">
        <v>-2</v>
      </c>
      <c r="G19" s="16">
        <v>2571.04</v>
      </c>
      <c r="H19" s="23">
        <v>3</v>
      </c>
      <c r="I19" s="530">
        <v>2276.5100000000002</v>
      </c>
      <c r="J19" s="16">
        <v>-1</v>
      </c>
      <c r="K19" s="13">
        <v>303.10000000000002</v>
      </c>
      <c r="N19" s="16">
        <v>0</v>
      </c>
      <c r="O19" s="13">
        <v>1916.11</v>
      </c>
      <c r="P19" s="23">
        <v>1</v>
      </c>
      <c r="Q19" s="532">
        <v>325.06</v>
      </c>
      <c r="R19" s="16">
        <v>1</v>
      </c>
      <c r="S19" s="13">
        <v>207.2</v>
      </c>
      <c r="T19" s="23">
        <v>1</v>
      </c>
      <c r="U19" s="1">
        <v>273.41000000000003</v>
      </c>
      <c r="V19" s="16">
        <v>0</v>
      </c>
      <c r="W19" s="13">
        <v>748.66</v>
      </c>
      <c r="X19" s="23">
        <v>-1</v>
      </c>
      <c r="Y19" s="1">
        <v>178</v>
      </c>
      <c r="Z19" s="43">
        <f t="shared" si="4"/>
        <v>3</v>
      </c>
      <c r="AA19" s="6">
        <f t="shared" si="4"/>
        <v>11158.640000000001</v>
      </c>
    </row>
    <row r="20" spans="1:29" ht="12.75" customHeight="1" x14ac:dyDescent="0.25">
      <c r="A20" s="3" t="s">
        <v>23</v>
      </c>
      <c r="B20" s="16">
        <v>2</v>
      </c>
      <c r="C20" s="16">
        <v>489.5</v>
      </c>
      <c r="D20" s="23">
        <v>5</v>
      </c>
      <c r="E20" s="530">
        <v>2649.02</v>
      </c>
      <c r="F20" s="16">
        <v>9</v>
      </c>
      <c r="G20" s="16">
        <v>2922.7</v>
      </c>
      <c r="H20" s="23">
        <v>7</v>
      </c>
      <c r="I20" s="530">
        <v>2562.6</v>
      </c>
      <c r="J20" s="16">
        <v>7</v>
      </c>
      <c r="K20" s="13">
        <v>2807</v>
      </c>
      <c r="L20" s="23">
        <v>1</v>
      </c>
      <c r="M20" s="532">
        <v>476.51</v>
      </c>
      <c r="N20" s="16"/>
      <c r="O20" s="13"/>
      <c r="P20" s="23">
        <v>1</v>
      </c>
      <c r="Q20" s="532">
        <v>321.77999999999997</v>
      </c>
      <c r="R20" s="16">
        <v>5</v>
      </c>
      <c r="S20" s="13">
        <v>1869.55</v>
      </c>
      <c r="T20" s="23">
        <v>13</v>
      </c>
      <c r="U20" s="1">
        <v>7041.37</v>
      </c>
      <c r="V20" s="16">
        <v>0</v>
      </c>
      <c r="W20" s="13">
        <v>548.11</v>
      </c>
      <c r="X20" s="23">
        <v>2</v>
      </c>
      <c r="Y20" s="1">
        <v>1131.31</v>
      </c>
      <c r="Z20" s="43">
        <f t="shared" si="4"/>
        <v>52</v>
      </c>
      <c r="AA20" s="6">
        <f t="shared" si="4"/>
        <v>22819.45</v>
      </c>
    </row>
    <row r="21" spans="1:29" ht="12.75" customHeight="1" x14ac:dyDescent="0.25">
      <c r="A21" s="3" t="s">
        <v>55</v>
      </c>
      <c r="B21" s="25"/>
      <c r="C21" s="14"/>
      <c r="D21" s="27"/>
      <c r="E21" s="2"/>
      <c r="F21" s="25"/>
      <c r="G21" s="14"/>
      <c r="H21" s="27">
        <v>1</v>
      </c>
      <c r="I21" s="2">
        <v>89.1</v>
      </c>
      <c r="J21" s="16">
        <v>1</v>
      </c>
      <c r="K21" s="13">
        <v>286.54000000000002</v>
      </c>
      <c r="N21" s="16"/>
      <c r="O21" s="13"/>
      <c r="R21" s="16"/>
      <c r="S21" s="13"/>
      <c r="T21" s="23">
        <v>1</v>
      </c>
      <c r="U21" s="1">
        <v>353.91</v>
      </c>
      <c r="V21" s="16"/>
      <c r="W21" s="13"/>
      <c r="Z21" s="43">
        <f t="shared" si="4"/>
        <v>3</v>
      </c>
      <c r="AA21" s="6">
        <f t="shared" si="4"/>
        <v>729.55</v>
      </c>
    </row>
    <row r="22" spans="1:29" ht="12.75" customHeight="1" x14ac:dyDescent="0.25">
      <c r="A22" s="4" t="s">
        <v>21</v>
      </c>
      <c r="B22" s="16">
        <f t="shared" ref="B22:AA22" si="5">SUM(B17:B21)</f>
        <v>2</v>
      </c>
      <c r="C22" s="26">
        <f t="shared" si="5"/>
        <v>2562.5500000000002</v>
      </c>
      <c r="D22" s="23">
        <f t="shared" si="5"/>
        <v>6</v>
      </c>
      <c r="E22" s="10">
        <f t="shared" si="5"/>
        <v>2935.52</v>
      </c>
      <c r="F22" s="16">
        <f t="shared" si="5"/>
        <v>7</v>
      </c>
      <c r="G22" s="26">
        <f t="shared" si="5"/>
        <v>5493.74</v>
      </c>
      <c r="H22" s="23">
        <f t="shared" si="5"/>
        <v>11</v>
      </c>
      <c r="I22" s="10">
        <f t="shared" si="5"/>
        <v>4928.2100000000009</v>
      </c>
      <c r="J22" s="35">
        <f t="shared" si="5"/>
        <v>7</v>
      </c>
      <c r="K22" s="32">
        <f t="shared" si="5"/>
        <v>3396.64</v>
      </c>
      <c r="L22" s="34">
        <f t="shared" si="5"/>
        <v>2</v>
      </c>
      <c r="M22" s="33">
        <f t="shared" si="5"/>
        <v>736.56</v>
      </c>
      <c r="N22" s="35">
        <f t="shared" si="5"/>
        <v>0</v>
      </c>
      <c r="O22" s="32">
        <f t="shared" si="5"/>
        <v>1916.11</v>
      </c>
      <c r="P22" s="34">
        <f t="shared" si="5"/>
        <v>2</v>
      </c>
      <c r="Q22" s="33">
        <f t="shared" si="5"/>
        <v>646.83999999999992</v>
      </c>
      <c r="R22" s="35">
        <f t="shared" si="5"/>
        <v>7</v>
      </c>
      <c r="S22" s="32">
        <f t="shared" si="5"/>
        <v>2883.85</v>
      </c>
      <c r="T22" s="34">
        <f t="shared" si="5"/>
        <v>16</v>
      </c>
      <c r="U22" s="33">
        <f t="shared" si="5"/>
        <v>7795.04</v>
      </c>
      <c r="V22" s="35">
        <f t="shared" si="5"/>
        <v>0</v>
      </c>
      <c r="W22" s="32">
        <f t="shared" si="5"/>
        <v>1296.77</v>
      </c>
      <c r="X22" s="34">
        <f t="shared" si="5"/>
        <v>1</v>
      </c>
      <c r="Y22" s="33">
        <f t="shared" si="5"/>
        <v>1309.31</v>
      </c>
      <c r="Z22" s="73">
        <f t="shared" si="5"/>
        <v>61</v>
      </c>
      <c r="AA22" s="22">
        <f t="shared" si="5"/>
        <v>35901.140000000007</v>
      </c>
    </row>
    <row r="23" spans="1:29" ht="12.75" customHeight="1" x14ac:dyDescent="0.25">
      <c r="A23" s="4"/>
      <c r="B23" s="16"/>
      <c r="C23" s="30"/>
      <c r="E23" s="5"/>
      <c r="F23" s="16"/>
      <c r="G23" s="30"/>
      <c r="I23" s="5"/>
      <c r="J23" s="16"/>
      <c r="K23" s="30"/>
      <c r="M23" s="5"/>
      <c r="N23" s="16"/>
      <c r="O23" s="30"/>
      <c r="Q23" s="5"/>
      <c r="R23" s="16"/>
      <c r="S23" s="30"/>
      <c r="U23" s="5"/>
      <c r="V23" s="16"/>
      <c r="W23" s="30"/>
      <c r="Y23" s="5"/>
      <c r="Z23" s="43"/>
      <c r="AA23" s="8"/>
    </row>
    <row r="24" spans="1:29" ht="12.75" customHeight="1" x14ac:dyDescent="0.25">
      <c r="A24" s="4" t="s">
        <v>27</v>
      </c>
      <c r="B24" s="16"/>
      <c r="C24" s="13"/>
      <c r="F24" s="16"/>
      <c r="G24" s="13"/>
      <c r="J24" s="16"/>
      <c r="K24" s="13"/>
      <c r="N24" s="16"/>
      <c r="O24" s="13"/>
      <c r="R24" s="16"/>
      <c r="S24" s="13"/>
      <c r="V24" s="16"/>
      <c r="W24" s="13"/>
      <c r="Z24" s="43"/>
      <c r="AA24" s="6"/>
    </row>
    <row r="25" spans="1:29" ht="12.75" customHeight="1" x14ac:dyDescent="0.25">
      <c r="A25" s="3" t="s">
        <v>50</v>
      </c>
      <c r="B25" s="16">
        <v>14</v>
      </c>
      <c r="C25" s="13">
        <v>536</v>
      </c>
      <c r="D25" s="23">
        <v>12</v>
      </c>
      <c r="E25" s="1">
        <v>516</v>
      </c>
      <c r="F25" s="16">
        <v>10</v>
      </c>
      <c r="G25" s="13">
        <v>375.9</v>
      </c>
      <c r="H25" s="23">
        <v>14</v>
      </c>
      <c r="I25" s="1">
        <v>401</v>
      </c>
      <c r="J25" s="16">
        <v>9</v>
      </c>
      <c r="K25" s="13">
        <v>224</v>
      </c>
      <c r="L25" s="23">
        <v>2</v>
      </c>
      <c r="M25" s="1">
        <v>45</v>
      </c>
      <c r="N25" s="16">
        <v>8</v>
      </c>
      <c r="O25" s="15">
        <v>174</v>
      </c>
      <c r="P25" s="23">
        <v>8</v>
      </c>
      <c r="Q25" s="28">
        <v>169</v>
      </c>
      <c r="R25" s="16">
        <v>7</v>
      </c>
      <c r="S25" s="15">
        <v>126.88</v>
      </c>
      <c r="T25" s="23">
        <v>14</v>
      </c>
      <c r="U25" s="28">
        <v>733.92</v>
      </c>
      <c r="V25" s="16">
        <v>35</v>
      </c>
      <c r="W25" s="15">
        <v>855.99</v>
      </c>
      <c r="X25" s="23">
        <v>33</v>
      </c>
      <c r="Y25" s="28">
        <v>835.08</v>
      </c>
      <c r="Z25" s="43">
        <f>B25+D25+F25+H25+J25+L25+N25+P25+R25+T25+V25+X25</f>
        <v>166</v>
      </c>
      <c r="AA25" s="12">
        <f>C25+E25+G25+I25+K25+M25+O25+Q25+S25+U25+W25+Y25</f>
        <v>4992.7700000000004</v>
      </c>
    </row>
    <row r="26" spans="1:29" ht="12.75" customHeight="1" x14ac:dyDescent="0.25">
      <c r="A26" s="3" t="s">
        <v>51</v>
      </c>
      <c r="B26" s="16">
        <v>0</v>
      </c>
      <c r="C26" s="13">
        <v>0</v>
      </c>
      <c r="D26" s="23">
        <v>3</v>
      </c>
      <c r="E26" s="1">
        <v>151.06</v>
      </c>
      <c r="F26" s="16"/>
      <c r="G26" s="13"/>
      <c r="H26" s="23">
        <v>4</v>
      </c>
      <c r="I26" s="1">
        <v>84.43</v>
      </c>
      <c r="J26" s="16">
        <v>1</v>
      </c>
      <c r="K26" s="13">
        <v>20</v>
      </c>
      <c r="N26" s="16"/>
      <c r="O26" s="15"/>
      <c r="P26" s="23">
        <v>2</v>
      </c>
      <c r="Q26" s="28">
        <v>40</v>
      </c>
      <c r="R26" s="16">
        <v>2</v>
      </c>
      <c r="S26" s="15">
        <v>48</v>
      </c>
      <c r="T26" s="23">
        <v>7</v>
      </c>
      <c r="U26" s="28">
        <v>209.32</v>
      </c>
      <c r="V26" s="16">
        <v>3</v>
      </c>
      <c r="W26" s="15">
        <v>65.03</v>
      </c>
      <c r="X26" s="23">
        <v>3</v>
      </c>
      <c r="Y26" s="28">
        <v>134.88999999999999</v>
      </c>
      <c r="Z26" s="43">
        <f>B26+D26+F26+H26+J26+L26+N26+P26+R26+T26+V26+X26</f>
        <v>25</v>
      </c>
      <c r="AA26" s="12">
        <f>C26+E26+G26+I26+K26+M26+O26+Q26+S26+U26+W26+Y26</f>
        <v>752.7299999999999</v>
      </c>
    </row>
    <row r="27" spans="1:29" s="45" customFormat="1" ht="12.75" customHeight="1" x14ac:dyDescent="0.25">
      <c r="A27" s="39" t="s">
        <v>68</v>
      </c>
      <c r="B27" s="42">
        <f t="shared" ref="B27:Y27" si="6">B25+B26</f>
        <v>14</v>
      </c>
      <c r="C27" s="59">
        <f t="shared" si="6"/>
        <v>536</v>
      </c>
      <c r="D27" s="60">
        <f t="shared" si="6"/>
        <v>15</v>
      </c>
      <c r="E27" s="61">
        <f t="shared" si="6"/>
        <v>667.06</v>
      </c>
      <c r="F27" s="42">
        <f t="shared" si="6"/>
        <v>10</v>
      </c>
      <c r="G27" s="59">
        <f t="shared" si="6"/>
        <v>375.9</v>
      </c>
      <c r="H27" s="60">
        <f t="shared" si="6"/>
        <v>18</v>
      </c>
      <c r="I27" s="61">
        <f t="shared" si="6"/>
        <v>485.43</v>
      </c>
      <c r="J27" s="42">
        <f t="shared" si="6"/>
        <v>10</v>
      </c>
      <c r="K27" s="59">
        <f t="shared" si="6"/>
        <v>244</v>
      </c>
      <c r="L27" s="60">
        <f t="shared" si="6"/>
        <v>2</v>
      </c>
      <c r="M27" s="61">
        <f t="shared" si="6"/>
        <v>45</v>
      </c>
      <c r="N27" s="42">
        <f t="shared" si="6"/>
        <v>8</v>
      </c>
      <c r="O27" s="59">
        <f t="shared" si="6"/>
        <v>174</v>
      </c>
      <c r="P27" s="60">
        <f t="shared" si="6"/>
        <v>10</v>
      </c>
      <c r="Q27" s="61">
        <f t="shared" si="6"/>
        <v>209</v>
      </c>
      <c r="R27" s="42">
        <f t="shared" si="6"/>
        <v>9</v>
      </c>
      <c r="S27" s="59">
        <f t="shared" si="6"/>
        <v>174.88</v>
      </c>
      <c r="T27" s="60">
        <f t="shared" si="6"/>
        <v>21</v>
      </c>
      <c r="U27" s="61">
        <f t="shared" si="6"/>
        <v>943.24</v>
      </c>
      <c r="V27" s="42">
        <f t="shared" si="6"/>
        <v>38</v>
      </c>
      <c r="W27" s="59">
        <f t="shared" si="6"/>
        <v>921.02</v>
      </c>
      <c r="X27" s="60">
        <f t="shared" si="6"/>
        <v>36</v>
      </c>
      <c r="Y27" s="61">
        <f t="shared" si="6"/>
        <v>969.97</v>
      </c>
      <c r="Z27" s="66">
        <f t="shared" ref="Z27:AA27" si="7">SUM(Z25:Z26)</f>
        <v>191</v>
      </c>
      <c r="AA27" s="94">
        <f t="shared" si="7"/>
        <v>5745.5</v>
      </c>
    </row>
    <row r="28" spans="1:29" s="45" customFormat="1" ht="12.75" customHeight="1" x14ac:dyDescent="0.25">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9" ht="12.75" customHeight="1" x14ac:dyDescent="0.25">
      <c r="A29" s="21" t="s">
        <v>19</v>
      </c>
      <c r="B29" s="16"/>
      <c r="C29" s="26">
        <f>SUM(C14+C22+C27)</f>
        <v>3760.76</v>
      </c>
      <c r="E29" s="10">
        <f>SUM(E14+E22+E27)</f>
        <v>3798.2</v>
      </c>
      <c r="F29" s="16"/>
      <c r="G29" s="26">
        <f>SUM(G14+G22+G27)</f>
        <v>6540.99</v>
      </c>
      <c r="I29" s="10">
        <f>SUM(I14+I22+I27)</f>
        <v>5752.6400000000012</v>
      </c>
      <c r="J29" s="16"/>
      <c r="K29" s="26">
        <f>SUM(K14+K22+K27)</f>
        <v>3926.5899999999997</v>
      </c>
      <c r="M29" s="10">
        <f>SUM(M14+M22+M27)</f>
        <v>1075.4099999999999</v>
      </c>
      <c r="N29" s="16"/>
      <c r="O29" s="26">
        <f>SUM(O14+O22+O27)</f>
        <v>2411.25</v>
      </c>
      <c r="Q29" s="10">
        <f>SUM(Q14+Q22+Q27)</f>
        <v>944.39999999999986</v>
      </c>
      <c r="R29" s="16"/>
      <c r="S29" s="26">
        <f>SUM(S14+S22+S27)</f>
        <v>3352.52</v>
      </c>
      <c r="U29" s="10">
        <f>SUM(U14+U22+U27)</f>
        <v>10186.199999999999</v>
      </c>
      <c r="V29" s="16"/>
      <c r="W29" s="26">
        <f>SUM(W14+W22+W27)</f>
        <v>4017.03</v>
      </c>
      <c r="Y29" s="10">
        <f>SUM(Y14+Y22+Y27)</f>
        <v>5127.3599999999997</v>
      </c>
      <c r="Z29" s="43"/>
      <c r="AA29" s="8">
        <f>SUM(AA14+AA22+AA27)</f>
        <v>50893.350000000006</v>
      </c>
    </row>
    <row r="30" spans="1:29" ht="12.75" customHeight="1" x14ac:dyDescent="0.25">
      <c r="B30" s="16"/>
      <c r="C30" s="13"/>
      <c r="F30" s="16"/>
      <c r="G30" s="13"/>
      <c r="J30" s="16"/>
      <c r="K30" s="13"/>
      <c r="N30" s="16"/>
      <c r="O30" s="13"/>
      <c r="R30" s="16"/>
      <c r="S30" s="13"/>
      <c r="V30" s="16"/>
      <c r="W30" s="13"/>
      <c r="Z30" s="43"/>
      <c r="AA30" s="6"/>
    </row>
    <row r="31" spans="1:29" ht="12.75" customHeight="1" x14ac:dyDescent="0.25">
      <c r="A31" s="4" t="s">
        <v>28</v>
      </c>
      <c r="B31" s="16"/>
      <c r="C31" s="26"/>
      <c r="E31" s="10"/>
      <c r="F31" s="16"/>
      <c r="G31" s="46"/>
      <c r="I31" s="10"/>
      <c r="J31" s="16"/>
      <c r="K31" s="26"/>
      <c r="M31" s="10"/>
      <c r="N31" s="16"/>
      <c r="O31" s="26"/>
      <c r="Q31" s="10"/>
      <c r="R31" s="16"/>
      <c r="S31" s="26"/>
      <c r="U31" s="10"/>
      <c r="V31" s="16"/>
      <c r="W31" s="26"/>
      <c r="Y31" s="24"/>
      <c r="Z31" s="43"/>
      <c r="AA31" s="9"/>
      <c r="AB31" s="18"/>
      <c r="AC31" s="18"/>
    </row>
    <row r="32" spans="1:29" s="57" customFormat="1" x14ac:dyDescent="0.25">
      <c r="A32" s="52" t="s">
        <v>46</v>
      </c>
      <c r="B32" s="53">
        <v>1</v>
      </c>
      <c r="C32" s="53">
        <v>261.83999999999997</v>
      </c>
      <c r="D32" s="48"/>
      <c r="E32" s="48"/>
      <c r="F32" s="53"/>
      <c r="G32" s="53"/>
      <c r="H32" s="48"/>
      <c r="I32" s="48"/>
      <c r="J32" s="53"/>
      <c r="K32" s="53"/>
      <c r="L32" s="48"/>
      <c r="M32" s="48"/>
      <c r="N32" s="53">
        <v>1</v>
      </c>
      <c r="O32" s="53">
        <v>231.94</v>
      </c>
      <c r="P32" s="48"/>
      <c r="Q32" s="48"/>
      <c r="R32" s="53"/>
      <c r="S32" s="53"/>
      <c r="T32" s="48"/>
      <c r="U32" s="48"/>
      <c r="V32" s="53"/>
      <c r="W32" s="53"/>
      <c r="X32" s="48"/>
      <c r="Y32" s="48"/>
      <c r="Z32" s="38">
        <f t="shared" ref="Z32:AA34" si="8">SUM(B32+D32+F32+H32+J32+L32+N32+P32+R32+T32+V32+X32)</f>
        <v>2</v>
      </c>
      <c r="AA32" s="56">
        <f t="shared" si="8"/>
        <v>493.78</v>
      </c>
    </row>
    <row r="33" spans="1:31" s="57" customFormat="1" x14ac:dyDescent="0.25">
      <c r="A33" s="52" t="s">
        <v>62</v>
      </c>
      <c r="B33" s="53"/>
      <c r="C33" s="53"/>
      <c r="D33" s="48"/>
      <c r="E33" s="48"/>
      <c r="F33" s="53"/>
      <c r="G33" s="53"/>
      <c r="H33" s="48"/>
      <c r="I33" s="48"/>
      <c r="J33" s="53"/>
      <c r="K33" s="53"/>
      <c r="L33" s="48"/>
      <c r="M33" s="48"/>
      <c r="N33" s="53"/>
      <c r="O33" s="53"/>
      <c r="P33" s="48"/>
      <c r="Q33" s="48"/>
      <c r="R33" s="53"/>
      <c r="S33" s="53"/>
      <c r="T33" s="48"/>
      <c r="U33" s="48"/>
      <c r="V33" s="53">
        <v>2</v>
      </c>
      <c r="W33" s="53">
        <v>1460.03</v>
      </c>
      <c r="X33" s="48"/>
      <c r="Y33" s="48"/>
      <c r="Z33" s="38">
        <f t="shared" si="8"/>
        <v>2</v>
      </c>
      <c r="AA33" s="56">
        <f t="shared" si="8"/>
        <v>1460.03</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25">
      <c r="A35" s="4" t="s">
        <v>59</v>
      </c>
      <c r="B35" s="70">
        <f t="shared" ref="B35:AA35" si="9">SUM(B32:B34)</f>
        <v>1</v>
      </c>
      <c r="C35" s="49">
        <f t="shared" si="9"/>
        <v>261.83999999999997</v>
      </c>
      <c r="D35" s="71">
        <f t="shared" si="9"/>
        <v>0</v>
      </c>
      <c r="E35" s="50">
        <f t="shared" si="9"/>
        <v>0</v>
      </c>
      <c r="F35" s="70">
        <f t="shared" si="9"/>
        <v>0</v>
      </c>
      <c r="G35" s="49">
        <f t="shared" si="9"/>
        <v>0</v>
      </c>
      <c r="H35" s="71">
        <f t="shared" si="9"/>
        <v>0</v>
      </c>
      <c r="I35" s="50">
        <f t="shared" si="9"/>
        <v>0</v>
      </c>
      <c r="J35" s="70">
        <f t="shared" si="9"/>
        <v>0</v>
      </c>
      <c r="K35" s="49">
        <f t="shared" si="9"/>
        <v>0</v>
      </c>
      <c r="L35" s="71">
        <f t="shared" si="9"/>
        <v>0</v>
      </c>
      <c r="M35" s="50">
        <f t="shared" si="9"/>
        <v>0</v>
      </c>
      <c r="N35" s="70">
        <f t="shared" si="9"/>
        <v>1</v>
      </c>
      <c r="O35" s="49">
        <f t="shared" si="9"/>
        <v>231.94</v>
      </c>
      <c r="P35" s="71">
        <f t="shared" si="9"/>
        <v>0</v>
      </c>
      <c r="Q35" s="50">
        <f t="shared" si="9"/>
        <v>0</v>
      </c>
      <c r="R35" s="70">
        <f t="shared" si="9"/>
        <v>0</v>
      </c>
      <c r="S35" s="49">
        <f t="shared" si="9"/>
        <v>0</v>
      </c>
      <c r="T35" s="71">
        <f t="shared" si="9"/>
        <v>0</v>
      </c>
      <c r="U35" s="50">
        <f t="shared" si="9"/>
        <v>0</v>
      </c>
      <c r="V35" s="70">
        <f t="shared" si="9"/>
        <v>2</v>
      </c>
      <c r="W35" s="49">
        <f t="shared" si="9"/>
        <v>1460.03</v>
      </c>
      <c r="X35" s="71">
        <f t="shared" si="9"/>
        <v>0</v>
      </c>
      <c r="Y35" s="50">
        <f t="shared" si="9"/>
        <v>0</v>
      </c>
      <c r="Z35" s="74">
        <f t="shared" si="9"/>
        <v>4</v>
      </c>
      <c r="AA35" s="51">
        <f t="shared" si="9"/>
        <v>1953.81</v>
      </c>
      <c r="AB35" s="44"/>
      <c r="AC35" s="44"/>
    </row>
    <row r="36" spans="1:31" s="4" customFormat="1" ht="12.75" customHeight="1" x14ac:dyDescent="0.25">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c r="AB36" s="44"/>
      <c r="AC36" s="44"/>
    </row>
    <row r="37" spans="1:31" s="4" customFormat="1" ht="12.75" customHeight="1" x14ac:dyDescent="0.25">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c r="AB37" s="44"/>
      <c r="AC37" s="44"/>
    </row>
    <row r="38" spans="1:31" s="3" customFormat="1" ht="12.75" customHeight="1" x14ac:dyDescent="0.25">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4"/>
    </row>
    <row r="39" spans="1:31" s="79" customFormat="1" ht="26.4" x14ac:dyDescent="0.25">
      <c r="A39" s="76" t="s">
        <v>64</v>
      </c>
      <c r="B39" s="77"/>
      <c r="C39" s="78">
        <f>C29-C5-C35</f>
        <v>3254.92</v>
      </c>
      <c r="D39" s="77"/>
      <c r="E39" s="78">
        <f>E29-E5-E35</f>
        <v>3652.2</v>
      </c>
      <c r="F39" s="78"/>
      <c r="G39" s="78">
        <f>G29-G5-G35</f>
        <v>6310.49</v>
      </c>
      <c r="H39" s="77"/>
      <c r="I39" s="78">
        <f>I29-I5-I35</f>
        <v>5495.1400000000012</v>
      </c>
      <c r="J39" s="77"/>
      <c r="K39" s="78">
        <f>K29-K5-K35</f>
        <v>3816.5899999999997</v>
      </c>
      <c r="L39" s="77"/>
      <c r="M39" s="78">
        <f>M29-M5-M35</f>
        <v>1046.9099999999999</v>
      </c>
      <c r="N39" s="78"/>
      <c r="O39" s="78">
        <f>O29-O5-O35</f>
        <v>2115.31</v>
      </c>
      <c r="P39" s="77"/>
      <c r="Q39" s="78">
        <f>Q29-Q5-Q35</f>
        <v>731.39999999999986</v>
      </c>
      <c r="R39" s="77"/>
      <c r="S39" s="78">
        <f>S29-S5-S35</f>
        <v>3226.02</v>
      </c>
      <c r="T39" s="77"/>
      <c r="U39" s="78">
        <f>U29-U5-U35</f>
        <v>9472.1999999999989</v>
      </c>
      <c r="V39" s="77"/>
      <c r="W39" s="78">
        <f>W29-W5-W35</f>
        <v>1655.0000000000002</v>
      </c>
      <c r="X39" s="77"/>
      <c r="Y39" s="78">
        <f>Y29-Y5-Y35</f>
        <v>3963.8599999999997</v>
      </c>
      <c r="Z39" s="77"/>
      <c r="AA39" s="78">
        <f>AA29-AA5-AA35</f>
        <v>44740.040000000008</v>
      </c>
      <c r="AB39" s="4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E40"/>
  <sheetViews>
    <sheetView workbookViewId="0">
      <pane xSplit="1" topLeftCell="T1" activePane="topRight" state="frozen"/>
      <selection pane="topRight"/>
    </sheetView>
  </sheetViews>
  <sheetFormatPr defaultRowHeight="13.2" x14ac:dyDescent="0.25"/>
  <cols>
    <col min="1" max="1" width="50.6640625" customWidth="1"/>
    <col min="2" max="2" width="9.6640625" style="23" customWidth="1"/>
    <col min="3" max="3" width="14.5546875" style="1" customWidth="1"/>
    <col min="4" max="4" width="9.6640625" style="23" customWidth="1"/>
    <col min="5" max="5" width="14.5546875" style="1" customWidth="1"/>
    <col min="6" max="6" width="9.6640625" style="23" customWidth="1"/>
    <col min="7" max="7" width="14.5546875" style="1" customWidth="1"/>
    <col min="8" max="8" width="9.6640625" style="23" customWidth="1"/>
    <col min="9" max="9" width="14.5546875" style="1" customWidth="1"/>
    <col min="10" max="10" width="9.6640625" style="23" customWidth="1"/>
    <col min="11" max="11" width="14.5546875" style="1" customWidth="1"/>
    <col min="12" max="12" width="9.6640625" style="23" customWidth="1"/>
    <col min="13" max="13" width="14.5546875" style="1" customWidth="1"/>
    <col min="14" max="14" width="9.6640625" style="23" customWidth="1"/>
    <col min="15" max="15" width="14.5546875" style="1" customWidth="1"/>
    <col min="16" max="16" width="9.6640625" style="23" customWidth="1"/>
    <col min="17" max="17" width="14.5546875" style="1" customWidth="1"/>
    <col min="18" max="18" width="9.6640625" style="23" customWidth="1"/>
    <col min="19" max="19" width="14.5546875" style="1" customWidth="1"/>
    <col min="20" max="20" width="9.6640625" style="23" customWidth="1"/>
    <col min="21" max="21" width="14.5546875" style="1" customWidth="1"/>
    <col min="22" max="22" width="9.6640625" style="23" customWidth="1"/>
    <col min="23" max="23" width="14.5546875" style="1" customWidth="1"/>
    <col min="24" max="24" width="9.6640625" style="23" customWidth="1"/>
    <col min="25" max="25" width="14.5546875" style="1" customWidth="1"/>
    <col min="26" max="26" width="9.6640625" style="23" customWidth="1"/>
    <col min="27" max="27" width="14.5546875" style="1" customWidth="1"/>
    <col min="28" max="194" width="8.88671875" customWidth="1"/>
  </cols>
  <sheetData>
    <row r="1" spans="1:29" ht="16.5" customHeight="1" x14ac:dyDescent="0.25">
      <c r="A1" s="4" t="s">
        <v>91</v>
      </c>
      <c r="B1" s="641" t="s">
        <v>0</v>
      </c>
      <c r="C1" s="641"/>
      <c r="D1" s="642" t="s">
        <v>1</v>
      </c>
      <c r="E1" s="642"/>
      <c r="F1" s="641" t="s">
        <v>2</v>
      </c>
      <c r="G1" s="641"/>
      <c r="H1" s="642" t="s">
        <v>3</v>
      </c>
      <c r="I1" s="642"/>
      <c r="J1" s="641" t="s">
        <v>4</v>
      </c>
      <c r="K1" s="641"/>
      <c r="L1" s="642" t="s">
        <v>5</v>
      </c>
      <c r="M1" s="642"/>
      <c r="N1" s="641" t="s">
        <v>6</v>
      </c>
      <c r="O1" s="641"/>
      <c r="P1" s="642" t="s">
        <v>7</v>
      </c>
      <c r="Q1" s="642"/>
      <c r="R1" s="641" t="s">
        <v>8</v>
      </c>
      <c r="S1" s="641"/>
      <c r="T1" s="642" t="s">
        <v>9</v>
      </c>
      <c r="U1" s="642"/>
      <c r="V1" s="641" t="s">
        <v>10</v>
      </c>
      <c r="W1" s="641"/>
      <c r="X1" s="642" t="s">
        <v>11</v>
      </c>
      <c r="Y1" s="642"/>
      <c r="Z1" s="643" t="s">
        <v>12</v>
      </c>
      <c r="AA1" s="643"/>
    </row>
    <row r="2" spans="1:29" ht="12.75" customHeight="1" x14ac:dyDescent="0.25">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10</v>
      </c>
      <c r="C3" s="13">
        <v>55</v>
      </c>
      <c r="D3" s="23">
        <v>10</v>
      </c>
      <c r="E3" s="1">
        <v>59.5</v>
      </c>
      <c r="F3" s="16">
        <v>5</v>
      </c>
      <c r="G3" s="13">
        <v>21.5</v>
      </c>
      <c r="H3" s="23">
        <v>13</v>
      </c>
      <c r="I3" s="1">
        <v>107.5</v>
      </c>
      <c r="J3" s="16">
        <v>4</v>
      </c>
      <c r="K3" s="13">
        <v>32.5</v>
      </c>
      <c r="L3" s="23">
        <v>0</v>
      </c>
      <c r="M3" s="1">
        <v>0</v>
      </c>
      <c r="N3" s="16">
        <v>8</v>
      </c>
      <c r="O3" s="13">
        <v>65</v>
      </c>
      <c r="P3" s="23">
        <v>21</v>
      </c>
      <c r="Q3" s="1">
        <v>140</v>
      </c>
      <c r="R3" s="16">
        <v>25</v>
      </c>
      <c r="S3" s="13">
        <v>238</v>
      </c>
      <c r="T3" s="23">
        <v>21</v>
      </c>
      <c r="U3" s="1">
        <v>166</v>
      </c>
      <c r="V3" s="16">
        <v>32</v>
      </c>
      <c r="W3" s="13">
        <v>267</v>
      </c>
      <c r="X3" s="23">
        <v>85</v>
      </c>
      <c r="Y3" s="1">
        <v>609</v>
      </c>
      <c r="Z3" s="43">
        <f>B3+D3+F3+H3+J3+L3+N3+P3+R3+T3+V3+X3</f>
        <v>234</v>
      </c>
      <c r="AA3" s="6">
        <f>C3+E3+G3+I3+K3+M3+O3+Q3+S3+U3+W3+Y3</f>
        <v>1761</v>
      </c>
    </row>
    <row r="4" spans="1:29" ht="12.75" customHeight="1" x14ac:dyDescent="0.25">
      <c r="A4" s="3" t="s">
        <v>38</v>
      </c>
      <c r="B4" s="16"/>
      <c r="C4" s="25">
        <v>20</v>
      </c>
      <c r="E4" s="27">
        <v>18</v>
      </c>
      <c r="F4" s="16"/>
      <c r="G4" s="25">
        <v>6</v>
      </c>
      <c r="I4" s="27">
        <v>26</v>
      </c>
      <c r="J4" s="16"/>
      <c r="K4" s="25">
        <v>8</v>
      </c>
      <c r="M4" s="27">
        <v>0</v>
      </c>
      <c r="N4" s="16"/>
      <c r="O4" s="25">
        <v>16</v>
      </c>
      <c r="Q4" s="27">
        <v>40</v>
      </c>
      <c r="R4" s="16"/>
      <c r="S4" s="25">
        <v>50</v>
      </c>
      <c r="U4" s="27">
        <v>42</v>
      </c>
      <c r="V4" s="16"/>
      <c r="W4" s="25">
        <v>62</v>
      </c>
      <c r="Y4" s="27">
        <v>164</v>
      </c>
      <c r="Z4" s="43"/>
      <c r="AA4" s="7">
        <f>C4+E4+G4+I4+K4+M4+O4+Q4+S4+U4+W4+Y4</f>
        <v>452</v>
      </c>
    </row>
    <row r="5" spans="1:29" ht="12.75" customHeight="1" x14ac:dyDescent="0.25">
      <c r="A5" s="4" t="s">
        <v>15</v>
      </c>
      <c r="B5" s="16"/>
      <c r="C5" s="26">
        <f>SUM(C3:C4)</f>
        <v>75</v>
      </c>
      <c r="E5" s="10">
        <f>SUM(E3:E4)</f>
        <v>77.5</v>
      </c>
      <c r="F5" s="16"/>
      <c r="G5" s="26">
        <f>SUM(G3:G4)</f>
        <v>27.5</v>
      </c>
      <c r="I5" s="10">
        <f>SUM(I3:I4)</f>
        <v>133.5</v>
      </c>
      <c r="J5" s="16"/>
      <c r="K5" s="26">
        <f>SUM(K3:K4)</f>
        <v>40.5</v>
      </c>
      <c r="M5" s="10">
        <f>SUM(M3:M4)</f>
        <v>0</v>
      </c>
      <c r="N5" s="16"/>
      <c r="O5" s="26">
        <f>SUM(O3:O4)</f>
        <v>81</v>
      </c>
      <c r="Q5" s="10">
        <f>SUM(Q3:Q4)</f>
        <v>180</v>
      </c>
      <c r="R5" s="16"/>
      <c r="S5" s="26">
        <f>SUM(S3:S4)</f>
        <v>288</v>
      </c>
      <c r="U5" s="10">
        <f>SUM(U3:U4)</f>
        <v>208</v>
      </c>
      <c r="V5" s="16"/>
      <c r="W5" s="26">
        <f>SUM(W3:W4)</f>
        <v>329</v>
      </c>
      <c r="Y5" s="10">
        <f>SUM(Y3:Y4)</f>
        <v>773</v>
      </c>
      <c r="Z5" s="43"/>
      <c r="AA5" s="9">
        <f>SUM(AA3:AA4)</f>
        <v>2213</v>
      </c>
      <c r="AB5" s="18"/>
      <c r="AC5" s="18"/>
    </row>
    <row r="6" spans="1:29" ht="12.75" customHeight="1" x14ac:dyDescent="0.25">
      <c r="A6" s="3"/>
      <c r="B6" s="16"/>
      <c r="C6" s="26"/>
      <c r="E6" s="10"/>
      <c r="F6" s="16"/>
      <c r="G6" s="26"/>
      <c r="I6" s="10"/>
      <c r="J6" s="16"/>
      <c r="K6" s="26"/>
      <c r="M6" s="10"/>
      <c r="N6" s="16"/>
      <c r="O6" s="26"/>
      <c r="Q6" s="10"/>
      <c r="R6" s="16"/>
      <c r="S6" s="26"/>
      <c r="U6" s="10"/>
      <c r="V6" s="16"/>
      <c r="W6" s="26"/>
      <c r="Y6" s="10"/>
      <c r="Z6" s="43"/>
      <c r="AA6" s="9"/>
      <c r="AB6" s="18"/>
      <c r="AC6" s="18"/>
    </row>
    <row r="7" spans="1:29" s="3" customFormat="1" ht="12.75" customHeight="1" x14ac:dyDescent="0.25">
      <c r="A7" s="3" t="s">
        <v>67</v>
      </c>
      <c r="B7" s="16"/>
      <c r="C7" s="92">
        <v>3767.86</v>
      </c>
      <c r="D7" s="23"/>
      <c r="E7" s="93">
        <v>3166.78</v>
      </c>
      <c r="F7" s="16"/>
      <c r="G7" s="92">
        <v>1049.5999999999999</v>
      </c>
      <c r="H7" s="23"/>
      <c r="I7" s="93">
        <v>1905.38</v>
      </c>
      <c r="J7" s="16"/>
      <c r="K7" s="92">
        <v>434.45</v>
      </c>
      <c r="L7" s="23"/>
      <c r="M7" s="93">
        <v>0</v>
      </c>
      <c r="N7" s="16"/>
      <c r="O7" s="92">
        <v>738.63</v>
      </c>
      <c r="P7" s="23"/>
      <c r="Q7" s="93">
        <v>3930.17</v>
      </c>
      <c r="R7" s="16"/>
      <c r="S7" s="92">
        <v>7737.96</v>
      </c>
      <c r="T7" s="23"/>
      <c r="U7" s="93">
        <v>5741.24</v>
      </c>
      <c r="V7" s="16"/>
      <c r="W7" s="92">
        <v>10081.91</v>
      </c>
      <c r="X7" s="23"/>
      <c r="Y7" s="93">
        <v>26478.720000000001</v>
      </c>
      <c r="Z7" s="72"/>
      <c r="AA7" s="95">
        <f>C7+E7+G7+I7+K7+M7+O7+Q7+S7+U7+W7+Y7</f>
        <v>65032.7</v>
      </c>
      <c r="AC7" s="93"/>
    </row>
    <row r="8" spans="1:29" ht="12.75" customHeight="1" x14ac:dyDescent="0.25">
      <c r="A8" s="4"/>
      <c r="B8" s="16"/>
      <c r="C8" s="26"/>
      <c r="E8" s="10"/>
      <c r="F8" s="16"/>
      <c r="G8" s="26"/>
      <c r="I8" s="10"/>
      <c r="J8" s="16"/>
      <c r="K8" s="26"/>
      <c r="M8" s="10"/>
      <c r="N8" s="16"/>
      <c r="O8" s="26"/>
      <c r="Q8" s="10"/>
      <c r="R8" s="16"/>
      <c r="S8" s="26"/>
      <c r="U8" s="10"/>
      <c r="V8" s="16"/>
      <c r="W8" s="26"/>
      <c r="Y8" s="10"/>
      <c r="Z8" s="72"/>
      <c r="AA8" s="9"/>
      <c r="AC8" s="11"/>
    </row>
    <row r="9" spans="1:29" ht="12.75" customHeight="1" x14ac:dyDescent="0.25">
      <c r="A9" s="4" t="s">
        <v>24</v>
      </c>
      <c r="B9" s="16"/>
      <c r="C9" s="13"/>
      <c r="F9" s="16"/>
      <c r="G9" s="13"/>
      <c r="J9" s="16"/>
      <c r="K9" s="13"/>
      <c r="N9" s="16"/>
      <c r="O9" s="13"/>
      <c r="R9" s="16"/>
      <c r="S9" s="13"/>
      <c r="V9" s="16"/>
      <c r="W9" s="13"/>
      <c r="Z9" s="43"/>
      <c r="AA9" s="6"/>
    </row>
    <row r="10" spans="1:29" ht="12.75" customHeight="1" x14ac:dyDescent="0.25">
      <c r="A10" s="3" t="s">
        <v>26</v>
      </c>
      <c r="B10" s="16">
        <v>4</v>
      </c>
      <c r="C10" s="13">
        <v>127.65</v>
      </c>
      <c r="D10" s="23">
        <v>4</v>
      </c>
      <c r="E10" s="1">
        <v>186.85</v>
      </c>
      <c r="F10" s="16">
        <v>2</v>
      </c>
      <c r="G10" s="13">
        <v>113.8</v>
      </c>
      <c r="H10" s="23">
        <v>3</v>
      </c>
      <c r="I10" s="1">
        <v>185.4</v>
      </c>
      <c r="J10" s="16">
        <v>1</v>
      </c>
      <c r="K10" s="13">
        <v>28.4</v>
      </c>
      <c r="N10" s="16">
        <v>1</v>
      </c>
      <c r="O10" s="13">
        <v>37.1</v>
      </c>
      <c r="P10" s="530">
        <v>5</v>
      </c>
      <c r="Q10" s="532">
        <v>211.4</v>
      </c>
      <c r="R10" s="16">
        <v>7</v>
      </c>
      <c r="S10" s="13">
        <v>447.82</v>
      </c>
      <c r="T10" s="23">
        <v>10</v>
      </c>
      <c r="U10" s="1">
        <v>516.66</v>
      </c>
      <c r="V10" s="16">
        <v>16</v>
      </c>
      <c r="W10" s="13">
        <v>914.99</v>
      </c>
      <c r="X10" s="23">
        <v>26</v>
      </c>
      <c r="Y10" s="1">
        <v>1866.22</v>
      </c>
      <c r="Z10" s="43">
        <f t="shared" ref="Z10:AA13" si="0">B10+D10+F10+H10+J10+L10+N10+P10+R10+T10+V10+X10</f>
        <v>79</v>
      </c>
      <c r="AA10" s="6">
        <f t="shared" si="0"/>
        <v>4636.29</v>
      </c>
    </row>
    <row r="11" spans="1:29" ht="12.75" customHeight="1" x14ac:dyDescent="0.25">
      <c r="A11" s="3" t="s">
        <v>98</v>
      </c>
      <c r="B11" s="16"/>
      <c r="C11" s="13"/>
      <c r="F11" s="16"/>
      <c r="G11" s="13"/>
      <c r="J11" s="16"/>
      <c r="K11" s="13"/>
      <c r="N11" s="16"/>
      <c r="O11" s="13"/>
      <c r="P11" s="530">
        <v>4</v>
      </c>
      <c r="Q11" s="532">
        <v>35.880000000000003</v>
      </c>
      <c r="R11" s="16"/>
      <c r="S11" s="13"/>
      <c r="T11" s="23">
        <v>1</v>
      </c>
      <c r="U11" s="1">
        <v>8.4700000000000006</v>
      </c>
      <c r="V11" s="16"/>
      <c r="W11" s="13"/>
      <c r="X11" s="23">
        <v>5</v>
      </c>
      <c r="Y11" s="1">
        <v>82.22</v>
      </c>
      <c r="Z11" s="43">
        <f t="shared" ref="Z11" si="1">B11+D11+F11+H11+J11+L11+N11+P11+R11+T11+V11+X11</f>
        <v>10</v>
      </c>
      <c r="AA11" s="6">
        <f t="shared" ref="AA11" si="2">C11+E11+G11+I11+K11+M11+O11+Q11+S11+U11+W11+Y11</f>
        <v>126.57</v>
      </c>
    </row>
    <row r="12" spans="1:29" ht="12.75" customHeight="1" x14ac:dyDescent="0.25">
      <c r="A12" s="360" t="s">
        <v>76</v>
      </c>
      <c r="B12" s="16">
        <v>2</v>
      </c>
      <c r="C12" s="13">
        <v>150.91999999999999</v>
      </c>
      <c r="D12" s="23">
        <v>1</v>
      </c>
      <c r="E12" s="1">
        <v>8.7200000000000006</v>
      </c>
      <c r="F12" s="16"/>
      <c r="G12" s="13"/>
      <c r="H12" s="23">
        <v>-1</v>
      </c>
      <c r="I12" s="1">
        <v>-8.7200000000000006</v>
      </c>
      <c r="J12" s="16"/>
      <c r="K12" s="13"/>
      <c r="N12" s="16"/>
      <c r="O12" s="13"/>
      <c r="P12" s="530"/>
      <c r="Q12" s="532"/>
      <c r="R12" s="16"/>
      <c r="S12" s="13"/>
      <c r="V12" s="16"/>
      <c r="W12" s="13"/>
      <c r="X12" s="23">
        <v>-1</v>
      </c>
      <c r="Y12" s="1">
        <v>-38.590000000000003</v>
      </c>
      <c r="Z12" s="43">
        <f t="shared" si="0"/>
        <v>1</v>
      </c>
      <c r="AA12" s="6">
        <f t="shared" si="0"/>
        <v>112.32999999999998</v>
      </c>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c r="AB13" s="1"/>
    </row>
    <row r="14" spans="1:29" ht="12.75" customHeight="1" x14ac:dyDescent="0.25">
      <c r="A14" s="20" t="s">
        <v>20</v>
      </c>
      <c r="B14" s="16">
        <f t="shared" ref="B14:AA14" si="3">SUM(B10:B13)</f>
        <v>6</v>
      </c>
      <c r="C14" s="26">
        <f t="shared" si="3"/>
        <v>278.57</v>
      </c>
      <c r="D14" s="23">
        <f t="shared" si="3"/>
        <v>5</v>
      </c>
      <c r="E14" s="529">
        <f t="shared" si="3"/>
        <v>195.57</v>
      </c>
      <c r="F14" s="16">
        <f t="shared" si="3"/>
        <v>2</v>
      </c>
      <c r="G14" s="26">
        <f t="shared" si="3"/>
        <v>113.8</v>
      </c>
      <c r="H14" s="23">
        <f t="shared" si="3"/>
        <v>2</v>
      </c>
      <c r="I14" s="10">
        <f t="shared" si="3"/>
        <v>176.68</v>
      </c>
      <c r="J14" s="16">
        <f t="shared" si="3"/>
        <v>1</v>
      </c>
      <c r="K14" s="26">
        <f t="shared" si="3"/>
        <v>28.4</v>
      </c>
      <c r="L14" s="23">
        <f t="shared" si="3"/>
        <v>0</v>
      </c>
      <c r="M14" s="10">
        <f t="shared" si="3"/>
        <v>0</v>
      </c>
      <c r="N14" s="16">
        <f t="shared" si="3"/>
        <v>1</v>
      </c>
      <c r="O14" s="26">
        <f t="shared" si="3"/>
        <v>37.1</v>
      </c>
      <c r="P14" s="23">
        <f t="shared" si="3"/>
        <v>9</v>
      </c>
      <c r="Q14" s="10">
        <f t="shared" si="3"/>
        <v>247.28</v>
      </c>
      <c r="R14" s="16">
        <f t="shared" si="3"/>
        <v>7</v>
      </c>
      <c r="S14" s="26">
        <f t="shared" si="3"/>
        <v>447.82</v>
      </c>
      <c r="T14" s="23">
        <f t="shared" si="3"/>
        <v>11</v>
      </c>
      <c r="U14" s="10">
        <f t="shared" si="3"/>
        <v>525.13</v>
      </c>
      <c r="V14" s="16">
        <f t="shared" si="3"/>
        <v>16</v>
      </c>
      <c r="W14" s="26">
        <f t="shared" si="3"/>
        <v>914.99</v>
      </c>
      <c r="X14" s="23">
        <f t="shared" si="3"/>
        <v>30</v>
      </c>
      <c r="Y14" s="10">
        <f t="shared" si="3"/>
        <v>1909.8500000000001</v>
      </c>
      <c r="Z14" s="73">
        <f t="shared" si="3"/>
        <v>90</v>
      </c>
      <c r="AA14" s="22">
        <f t="shared" si="3"/>
        <v>4875.1899999999996</v>
      </c>
    </row>
    <row r="15" spans="1:29" ht="12.75" customHeight="1" x14ac:dyDescent="0.25">
      <c r="B15" s="16"/>
      <c r="C15" s="13"/>
      <c r="F15" s="16"/>
      <c r="G15" s="13"/>
      <c r="J15" s="16"/>
      <c r="K15" s="13"/>
      <c r="N15" s="16"/>
      <c r="O15" s="13"/>
      <c r="R15" s="16"/>
      <c r="S15" s="13"/>
      <c r="V15" s="16"/>
      <c r="W15" s="13"/>
      <c r="Z15" s="43"/>
      <c r="AA15" s="6"/>
    </row>
    <row r="16" spans="1:29" ht="12.75" customHeight="1" x14ac:dyDescent="0.25">
      <c r="A16" s="4" t="s">
        <v>25</v>
      </c>
      <c r="B16" s="16"/>
      <c r="C16" s="13"/>
      <c r="F16" s="16"/>
      <c r="G16" s="13"/>
      <c r="J16" s="16"/>
      <c r="K16" s="13"/>
      <c r="N16" s="16"/>
      <c r="O16" s="13"/>
      <c r="R16" s="16"/>
      <c r="S16" s="13"/>
      <c r="V16" s="16"/>
      <c r="W16" s="13"/>
      <c r="Z16" s="43"/>
      <c r="AA16" s="6"/>
    </row>
    <row r="17" spans="1:29" ht="12.75" customHeight="1" x14ac:dyDescent="0.25">
      <c r="A17" s="3" t="s">
        <v>49</v>
      </c>
      <c r="B17" s="16"/>
      <c r="C17" s="13"/>
      <c r="F17" s="16"/>
      <c r="G17" s="13"/>
      <c r="H17" s="29"/>
      <c r="I17" s="29"/>
      <c r="J17" s="16"/>
      <c r="K17" s="13"/>
      <c r="N17" s="16"/>
      <c r="O17" s="13"/>
      <c r="R17" s="16"/>
      <c r="S17" s="13"/>
      <c r="V17" s="16"/>
      <c r="W17" s="13"/>
      <c r="Z17" s="43">
        <f t="shared" ref="Z17:AA21" si="4">B17+D17+F17+H17+J17+L17+N17+P17+R17+T17+V17+X17</f>
        <v>0</v>
      </c>
      <c r="AA17" s="6">
        <f t="shared" si="4"/>
        <v>0</v>
      </c>
    </row>
    <row r="18" spans="1:29" ht="12.75" customHeight="1" x14ac:dyDescent="0.25">
      <c r="A18" s="3" t="s">
        <v>22</v>
      </c>
      <c r="B18" s="16"/>
      <c r="C18" s="13"/>
      <c r="F18" s="16"/>
      <c r="G18" s="13"/>
      <c r="J18" s="16"/>
      <c r="K18" s="13"/>
      <c r="M18" s="532"/>
      <c r="N18" s="16"/>
      <c r="O18" s="13"/>
      <c r="R18" s="16"/>
      <c r="S18" s="13"/>
      <c r="V18" s="16"/>
      <c r="W18" s="13"/>
      <c r="Z18" s="43">
        <f t="shared" si="4"/>
        <v>0</v>
      </c>
      <c r="AA18" s="6">
        <f t="shared" si="4"/>
        <v>0</v>
      </c>
    </row>
    <row r="19" spans="1:29" ht="12.75" customHeight="1" x14ac:dyDescent="0.25">
      <c r="A19" s="3" t="s">
        <v>53</v>
      </c>
      <c r="B19" s="16"/>
      <c r="C19" s="16"/>
      <c r="E19" s="530"/>
      <c r="F19" s="16"/>
      <c r="G19" s="16"/>
      <c r="H19" s="23">
        <v>-1</v>
      </c>
      <c r="I19" s="530">
        <v>107.43</v>
      </c>
      <c r="J19" s="16"/>
      <c r="K19" s="13"/>
      <c r="N19" s="16">
        <v>-1</v>
      </c>
      <c r="O19" s="13">
        <v>365.29</v>
      </c>
      <c r="Q19" s="532"/>
      <c r="R19" s="16"/>
      <c r="S19" s="13"/>
      <c r="T19" s="23">
        <v>2</v>
      </c>
      <c r="U19" s="1">
        <v>629.94000000000005</v>
      </c>
      <c r="V19" s="16"/>
      <c r="W19" s="13"/>
      <c r="X19" s="23">
        <v>1</v>
      </c>
      <c r="Y19" s="1">
        <v>311.49</v>
      </c>
      <c r="Z19" s="43">
        <f t="shared" si="4"/>
        <v>1</v>
      </c>
      <c r="AA19" s="6">
        <f t="shared" si="4"/>
        <v>1414.15</v>
      </c>
    </row>
    <row r="20" spans="1:29" ht="12.75" customHeight="1" x14ac:dyDescent="0.25">
      <c r="A20" s="3" t="s">
        <v>23</v>
      </c>
      <c r="B20" s="16">
        <v>3</v>
      </c>
      <c r="C20" s="16">
        <v>834.67</v>
      </c>
      <c r="D20" s="23">
        <v>2</v>
      </c>
      <c r="E20" s="530">
        <v>403.5</v>
      </c>
      <c r="F20" s="16"/>
      <c r="G20" s="16"/>
      <c r="H20" s="23">
        <v>2</v>
      </c>
      <c r="I20" s="530">
        <v>984.78</v>
      </c>
      <c r="J20" s="16">
        <v>2</v>
      </c>
      <c r="K20" s="13">
        <v>642.65</v>
      </c>
      <c r="M20" s="532"/>
      <c r="N20" s="16">
        <v>2</v>
      </c>
      <c r="O20" s="13">
        <v>1202.06</v>
      </c>
      <c r="P20" s="23">
        <v>2</v>
      </c>
      <c r="Q20" s="532">
        <v>575.52</v>
      </c>
      <c r="R20" s="16">
        <v>8</v>
      </c>
      <c r="S20" s="13">
        <v>2863.88</v>
      </c>
      <c r="T20" s="23">
        <v>5</v>
      </c>
      <c r="U20" s="1">
        <v>1726.31</v>
      </c>
      <c r="V20" s="16">
        <v>8</v>
      </c>
      <c r="W20" s="13">
        <v>2466.13</v>
      </c>
      <c r="X20" s="23">
        <v>9</v>
      </c>
      <c r="Y20" s="1">
        <v>3512.25</v>
      </c>
      <c r="Z20" s="43">
        <f t="shared" si="4"/>
        <v>43</v>
      </c>
      <c r="AA20" s="6">
        <f t="shared" si="4"/>
        <v>15211.75</v>
      </c>
    </row>
    <row r="21" spans="1:29" ht="12.75" customHeight="1" x14ac:dyDescent="0.25">
      <c r="A21" s="3" t="s">
        <v>55</v>
      </c>
      <c r="B21" s="25"/>
      <c r="C21" s="14"/>
      <c r="D21" s="27"/>
      <c r="E21" s="2"/>
      <c r="F21" s="25"/>
      <c r="G21" s="14"/>
      <c r="H21" s="27"/>
      <c r="I21" s="2"/>
      <c r="J21" s="16">
        <v>2</v>
      </c>
      <c r="K21" s="13">
        <v>726.48</v>
      </c>
      <c r="N21" s="16"/>
      <c r="O21" s="13"/>
      <c r="R21" s="16"/>
      <c r="S21" s="13"/>
      <c r="V21" s="16"/>
      <c r="W21" s="13"/>
      <c r="Z21" s="43">
        <f t="shared" si="4"/>
        <v>2</v>
      </c>
      <c r="AA21" s="6">
        <f t="shared" si="4"/>
        <v>726.48</v>
      </c>
    </row>
    <row r="22" spans="1:29" ht="12.75" customHeight="1" x14ac:dyDescent="0.25">
      <c r="A22" s="4" t="s">
        <v>21</v>
      </c>
      <c r="B22" s="16">
        <f t="shared" ref="B22:AA22" si="5">SUM(B17:B21)</f>
        <v>3</v>
      </c>
      <c r="C22" s="26">
        <f t="shared" si="5"/>
        <v>834.67</v>
      </c>
      <c r="D22" s="23">
        <f t="shared" si="5"/>
        <v>2</v>
      </c>
      <c r="E22" s="10">
        <f t="shared" si="5"/>
        <v>403.5</v>
      </c>
      <c r="F22" s="16">
        <f t="shared" si="5"/>
        <v>0</v>
      </c>
      <c r="G22" s="26">
        <f t="shared" si="5"/>
        <v>0</v>
      </c>
      <c r="H22" s="23">
        <f t="shared" si="5"/>
        <v>1</v>
      </c>
      <c r="I22" s="10">
        <f t="shared" si="5"/>
        <v>1092.21</v>
      </c>
      <c r="J22" s="35">
        <f t="shared" si="5"/>
        <v>4</v>
      </c>
      <c r="K22" s="32">
        <f t="shared" si="5"/>
        <v>1369.13</v>
      </c>
      <c r="L22" s="34">
        <f t="shared" si="5"/>
        <v>0</v>
      </c>
      <c r="M22" s="33">
        <f t="shared" si="5"/>
        <v>0</v>
      </c>
      <c r="N22" s="35">
        <f t="shared" si="5"/>
        <v>1</v>
      </c>
      <c r="O22" s="32">
        <f t="shared" si="5"/>
        <v>1567.35</v>
      </c>
      <c r="P22" s="34">
        <f t="shared" si="5"/>
        <v>2</v>
      </c>
      <c r="Q22" s="33">
        <f t="shared" si="5"/>
        <v>575.52</v>
      </c>
      <c r="R22" s="35">
        <f t="shared" si="5"/>
        <v>8</v>
      </c>
      <c r="S22" s="32">
        <f t="shared" si="5"/>
        <v>2863.88</v>
      </c>
      <c r="T22" s="34">
        <f t="shared" si="5"/>
        <v>7</v>
      </c>
      <c r="U22" s="33">
        <f t="shared" si="5"/>
        <v>2356.25</v>
      </c>
      <c r="V22" s="35">
        <f t="shared" si="5"/>
        <v>8</v>
      </c>
      <c r="W22" s="32">
        <f t="shared" si="5"/>
        <v>2466.13</v>
      </c>
      <c r="X22" s="34">
        <f t="shared" si="5"/>
        <v>10</v>
      </c>
      <c r="Y22" s="33">
        <f t="shared" si="5"/>
        <v>3823.74</v>
      </c>
      <c r="Z22" s="73">
        <f t="shared" si="5"/>
        <v>46</v>
      </c>
      <c r="AA22" s="22">
        <f t="shared" si="5"/>
        <v>17352.38</v>
      </c>
    </row>
    <row r="23" spans="1:29" ht="12.75" customHeight="1" x14ac:dyDescent="0.25">
      <c r="A23" s="4"/>
      <c r="B23" s="16"/>
      <c r="C23" s="30"/>
      <c r="E23" s="5"/>
      <c r="F23" s="16"/>
      <c r="G23" s="30"/>
      <c r="I23" s="5"/>
      <c r="J23" s="16"/>
      <c r="K23" s="30"/>
      <c r="M23" s="5"/>
      <c r="N23" s="16"/>
      <c r="O23" s="30"/>
      <c r="Q23" s="5"/>
      <c r="R23" s="16"/>
      <c r="S23" s="30"/>
      <c r="U23" s="5"/>
      <c r="V23" s="16"/>
      <c r="W23" s="30"/>
      <c r="Y23" s="5"/>
      <c r="Z23" s="43"/>
      <c r="AA23" s="8"/>
    </row>
    <row r="24" spans="1:29" ht="12.75" customHeight="1" x14ac:dyDescent="0.25">
      <c r="A24" s="4" t="s">
        <v>27</v>
      </c>
      <c r="B24" s="16"/>
      <c r="C24" s="13"/>
      <c r="F24" s="16"/>
      <c r="G24" s="13"/>
      <c r="J24" s="16"/>
      <c r="K24" s="13"/>
      <c r="N24" s="16"/>
      <c r="O24" s="13"/>
      <c r="R24" s="16"/>
      <c r="S24" s="13"/>
      <c r="V24" s="16"/>
      <c r="W24" s="13"/>
      <c r="X24" s="530"/>
      <c r="Y24" s="532"/>
      <c r="Z24" s="43"/>
      <c r="AA24" s="6"/>
    </row>
    <row r="25" spans="1:29" ht="12.75" customHeight="1" x14ac:dyDescent="0.25">
      <c r="A25" s="3" t="s">
        <v>50</v>
      </c>
      <c r="B25" s="16">
        <v>2</v>
      </c>
      <c r="C25" s="13">
        <v>59</v>
      </c>
      <c r="D25" s="23">
        <v>2</v>
      </c>
      <c r="E25" s="1">
        <v>66</v>
      </c>
      <c r="F25" s="16">
        <v>2</v>
      </c>
      <c r="G25" s="13">
        <v>52.1</v>
      </c>
      <c r="H25" s="23">
        <v>2</v>
      </c>
      <c r="I25" s="1">
        <v>105</v>
      </c>
      <c r="J25" s="16">
        <v>1</v>
      </c>
      <c r="K25" s="13">
        <v>41</v>
      </c>
      <c r="N25" s="16">
        <v>4</v>
      </c>
      <c r="O25" s="15">
        <v>160</v>
      </c>
      <c r="P25" s="23">
        <v>1</v>
      </c>
      <c r="Q25" s="28">
        <v>21</v>
      </c>
      <c r="R25" s="16">
        <v>4</v>
      </c>
      <c r="S25" s="15">
        <v>88</v>
      </c>
      <c r="T25" s="23">
        <v>4</v>
      </c>
      <c r="U25" s="28">
        <v>69</v>
      </c>
      <c r="V25" s="16">
        <v>7</v>
      </c>
      <c r="W25" s="15">
        <v>318.99</v>
      </c>
      <c r="X25" s="530">
        <v>10</v>
      </c>
      <c r="Y25" s="533">
        <v>534</v>
      </c>
      <c r="Z25" s="43">
        <f>B25+D25+F25+H25+J25+L25+N25+P25+R25+T25+V25+X25</f>
        <v>39</v>
      </c>
      <c r="AA25" s="12">
        <f>C25+E25+G25+I25+K25+M25+O25+Q25+S25+U25+W25+Y25</f>
        <v>1514.0900000000001</v>
      </c>
    </row>
    <row r="26" spans="1:29" ht="12.75" customHeight="1" x14ac:dyDescent="0.25">
      <c r="A26" s="3" t="s">
        <v>51</v>
      </c>
      <c r="B26" s="16"/>
      <c r="C26" s="13"/>
      <c r="D26" s="530">
        <v>1</v>
      </c>
      <c r="E26" s="532">
        <v>26.96</v>
      </c>
      <c r="F26" s="16"/>
      <c r="G26" s="13"/>
      <c r="J26" s="16"/>
      <c r="K26" s="13"/>
      <c r="N26" s="16"/>
      <c r="O26" s="15"/>
      <c r="Q26" s="28"/>
      <c r="R26" s="16"/>
      <c r="S26" s="15"/>
      <c r="U26" s="28"/>
      <c r="V26" s="16">
        <v>1</v>
      </c>
      <c r="W26" s="15">
        <v>18.97</v>
      </c>
      <c r="Y26" s="28"/>
      <c r="Z26" s="43">
        <f>B26+D26+F26+H26+J26+L26+N26+P26+R26+T26+V26+X26</f>
        <v>2</v>
      </c>
      <c r="AA26" s="12">
        <f>C26+E26+G26+I26+K26+M26+O26+Q26+S26+U26+W26+Y26</f>
        <v>45.93</v>
      </c>
    </row>
    <row r="27" spans="1:29" s="45" customFormat="1" ht="12.75" customHeight="1" x14ac:dyDescent="0.25">
      <c r="A27" s="39" t="s">
        <v>68</v>
      </c>
      <c r="B27" s="42">
        <f t="shared" ref="B27:Y27" si="6">B25+B26</f>
        <v>2</v>
      </c>
      <c r="C27" s="59">
        <f t="shared" si="6"/>
        <v>59</v>
      </c>
      <c r="D27" s="60">
        <f t="shared" si="6"/>
        <v>3</v>
      </c>
      <c r="E27" s="61">
        <f t="shared" si="6"/>
        <v>92.960000000000008</v>
      </c>
      <c r="F27" s="42">
        <f t="shared" si="6"/>
        <v>2</v>
      </c>
      <c r="G27" s="59">
        <f t="shared" si="6"/>
        <v>52.1</v>
      </c>
      <c r="H27" s="60">
        <f t="shared" si="6"/>
        <v>2</v>
      </c>
      <c r="I27" s="61">
        <f t="shared" si="6"/>
        <v>105</v>
      </c>
      <c r="J27" s="42">
        <f t="shared" si="6"/>
        <v>1</v>
      </c>
      <c r="K27" s="59">
        <f t="shared" si="6"/>
        <v>41</v>
      </c>
      <c r="L27" s="60">
        <f t="shared" si="6"/>
        <v>0</v>
      </c>
      <c r="M27" s="61">
        <f t="shared" si="6"/>
        <v>0</v>
      </c>
      <c r="N27" s="42">
        <f t="shared" si="6"/>
        <v>4</v>
      </c>
      <c r="O27" s="59">
        <f t="shared" si="6"/>
        <v>160</v>
      </c>
      <c r="P27" s="60">
        <f t="shared" si="6"/>
        <v>1</v>
      </c>
      <c r="Q27" s="61">
        <f t="shared" si="6"/>
        <v>21</v>
      </c>
      <c r="R27" s="42">
        <f t="shared" si="6"/>
        <v>4</v>
      </c>
      <c r="S27" s="59">
        <f t="shared" si="6"/>
        <v>88</v>
      </c>
      <c r="T27" s="60">
        <f t="shared" si="6"/>
        <v>4</v>
      </c>
      <c r="U27" s="61">
        <f t="shared" si="6"/>
        <v>69</v>
      </c>
      <c r="V27" s="42">
        <f t="shared" si="6"/>
        <v>8</v>
      </c>
      <c r="W27" s="59">
        <f t="shared" si="6"/>
        <v>337.96000000000004</v>
      </c>
      <c r="X27" s="60">
        <f t="shared" si="6"/>
        <v>10</v>
      </c>
      <c r="Y27" s="61">
        <f t="shared" si="6"/>
        <v>534</v>
      </c>
      <c r="Z27" s="66">
        <f t="shared" ref="Z27:AA27" si="7">SUM(Z25:Z26)</f>
        <v>41</v>
      </c>
      <c r="AA27" s="94">
        <f t="shared" si="7"/>
        <v>1560.0200000000002</v>
      </c>
    </row>
    <row r="28" spans="1:29" s="45" customFormat="1" ht="12.75" customHeight="1" x14ac:dyDescent="0.25">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9" ht="12.75" customHeight="1" x14ac:dyDescent="0.25">
      <c r="A29" s="21" t="s">
        <v>19</v>
      </c>
      <c r="B29" s="16"/>
      <c r="C29" s="26">
        <f>SUM(C14+C22+C27)</f>
        <v>1172.24</v>
      </c>
      <c r="E29" s="10">
        <f>SUM(E14+E22+E27)</f>
        <v>692.03</v>
      </c>
      <c r="F29" s="16"/>
      <c r="G29" s="26">
        <f>SUM(G14+G22+G27)</f>
        <v>165.9</v>
      </c>
      <c r="I29" s="10">
        <f>SUM(I14+I22+I27)</f>
        <v>1373.89</v>
      </c>
      <c r="J29" s="16"/>
      <c r="K29" s="26">
        <f>SUM(K14+K22+K27)</f>
        <v>1438.5300000000002</v>
      </c>
      <c r="M29" s="10">
        <f>SUM(M14+M22+M27)</f>
        <v>0</v>
      </c>
      <c r="N29" s="16"/>
      <c r="O29" s="26">
        <f>SUM(O14+O22+O27)</f>
        <v>1764.4499999999998</v>
      </c>
      <c r="Q29" s="10">
        <f>SUM(Q14+Q22+Q27)</f>
        <v>843.8</v>
      </c>
      <c r="R29" s="16"/>
      <c r="S29" s="26">
        <f>SUM(S14+S22+S27)</f>
        <v>3399.7000000000003</v>
      </c>
      <c r="U29" s="10">
        <f>SUM(U14+U22+U27)</f>
        <v>2950.38</v>
      </c>
      <c r="V29" s="16"/>
      <c r="W29" s="26">
        <f>SUM(W14+W22+W27)</f>
        <v>3719.08</v>
      </c>
      <c r="Y29" s="10">
        <f>SUM(Y14+Y22+Y27)</f>
        <v>6267.59</v>
      </c>
      <c r="Z29" s="43"/>
      <c r="AA29" s="8">
        <f>SUM(AA14+AA22+AA27)</f>
        <v>23787.59</v>
      </c>
    </row>
    <row r="30" spans="1:29" ht="12.75" customHeight="1" x14ac:dyDescent="0.25">
      <c r="B30" s="16"/>
      <c r="C30" s="13"/>
      <c r="F30" s="16"/>
      <c r="G30" s="13"/>
      <c r="J30" s="16"/>
      <c r="K30" s="13"/>
      <c r="N30" s="16"/>
      <c r="O30" s="13"/>
      <c r="R30" s="16"/>
      <c r="S30" s="13"/>
      <c r="V30" s="16"/>
      <c r="W30" s="13"/>
      <c r="Z30" s="43"/>
      <c r="AA30" s="6"/>
    </row>
    <row r="31" spans="1:29" ht="12.75" customHeight="1" x14ac:dyDescent="0.25">
      <c r="A31" s="4" t="s">
        <v>28</v>
      </c>
      <c r="B31" s="16"/>
      <c r="C31" s="26"/>
      <c r="E31" s="10"/>
      <c r="F31" s="16"/>
      <c r="G31" s="46"/>
      <c r="I31" s="10"/>
      <c r="J31" s="16"/>
      <c r="K31" s="26"/>
      <c r="M31" s="10"/>
      <c r="N31" s="16"/>
      <c r="O31" s="26"/>
      <c r="Q31" s="10"/>
      <c r="R31" s="16"/>
      <c r="S31" s="26"/>
      <c r="U31" s="10"/>
      <c r="V31" s="16"/>
      <c r="W31" s="26"/>
      <c r="Y31" s="24"/>
      <c r="Z31" s="43"/>
      <c r="AA31" s="9"/>
      <c r="AB31" s="18"/>
      <c r="AC31" s="18"/>
    </row>
    <row r="32" spans="1:29" s="57" customFormat="1" x14ac:dyDescent="0.25">
      <c r="A32" s="52" t="s">
        <v>46</v>
      </c>
      <c r="B32" s="53"/>
      <c r="C32" s="53"/>
      <c r="D32" s="48"/>
      <c r="E32" s="48"/>
      <c r="F32" s="53"/>
      <c r="G32" s="53"/>
      <c r="H32" s="48"/>
      <c r="I32" s="48"/>
      <c r="J32" s="53"/>
      <c r="K32" s="53"/>
      <c r="L32" s="48"/>
      <c r="M32" s="48"/>
      <c r="N32" s="53"/>
      <c r="O32" s="53"/>
      <c r="P32" s="48"/>
      <c r="Q32" s="48"/>
      <c r="R32" s="53"/>
      <c r="S32" s="53"/>
      <c r="T32" s="48"/>
      <c r="U32" s="48"/>
      <c r="V32" s="53"/>
      <c r="W32" s="53"/>
      <c r="X32" s="48"/>
      <c r="Y32" s="48"/>
      <c r="Z32" s="38">
        <f t="shared" ref="Z32:AA34" si="8">SUM(B32+D32+F32+H32+J32+L32+N32+P32+R32+T32+V32+X32)</f>
        <v>0</v>
      </c>
      <c r="AA32" s="56">
        <f t="shared" si="8"/>
        <v>0</v>
      </c>
    </row>
    <row r="33" spans="1:31" s="57" customFormat="1" x14ac:dyDescent="0.25">
      <c r="A33" s="52" t="s">
        <v>62</v>
      </c>
      <c r="B33" s="53"/>
      <c r="C33" s="53"/>
      <c r="D33" s="48"/>
      <c r="E33" s="48"/>
      <c r="F33" s="53">
        <v>1</v>
      </c>
      <c r="G33" s="53">
        <v>91.8</v>
      </c>
      <c r="H33" s="48"/>
      <c r="I33" s="48"/>
      <c r="J33" s="53"/>
      <c r="K33" s="53"/>
      <c r="L33" s="48"/>
      <c r="M33" s="48"/>
      <c r="N33" s="53"/>
      <c r="O33" s="53"/>
      <c r="P33" s="48"/>
      <c r="Q33" s="48"/>
      <c r="R33" s="53"/>
      <c r="S33" s="53"/>
      <c r="T33" s="48">
        <v>1</v>
      </c>
      <c r="U33" s="48">
        <v>287.89999999999998</v>
      </c>
      <c r="V33" s="53">
        <v>2</v>
      </c>
      <c r="W33" s="53">
        <v>1130.67</v>
      </c>
      <c r="X33" s="48">
        <v>0</v>
      </c>
      <c r="Y33" s="48">
        <v>222.01</v>
      </c>
      <c r="Z33" s="38">
        <f t="shared" si="8"/>
        <v>4</v>
      </c>
      <c r="AA33" s="56">
        <f t="shared" si="8"/>
        <v>1732.38</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25">
      <c r="A35" s="4" t="s">
        <v>59</v>
      </c>
      <c r="B35" s="70">
        <f t="shared" ref="B35:AA35" si="9">SUM(B32:B34)</f>
        <v>0</v>
      </c>
      <c r="C35" s="49">
        <f t="shared" si="9"/>
        <v>0</v>
      </c>
      <c r="D35" s="71">
        <f t="shared" si="9"/>
        <v>0</v>
      </c>
      <c r="E35" s="50">
        <f t="shared" si="9"/>
        <v>0</v>
      </c>
      <c r="F35" s="70">
        <f t="shared" si="9"/>
        <v>1</v>
      </c>
      <c r="G35" s="49">
        <f t="shared" si="9"/>
        <v>91.8</v>
      </c>
      <c r="H35" s="71">
        <f t="shared" si="9"/>
        <v>0</v>
      </c>
      <c r="I35" s="50">
        <f t="shared" si="9"/>
        <v>0</v>
      </c>
      <c r="J35" s="70">
        <f t="shared" si="9"/>
        <v>0</v>
      </c>
      <c r="K35" s="49">
        <f t="shared" si="9"/>
        <v>0</v>
      </c>
      <c r="L35" s="71">
        <f t="shared" si="9"/>
        <v>0</v>
      </c>
      <c r="M35" s="50">
        <f t="shared" si="9"/>
        <v>0</v>
      </c>
      <c r="N35" s="70">
        <f t="shared" si="9"/>
        <v>0</v>
      </c>
      <c r="O35" s="49">
        <f t="shared" si="9"/>
        <v>0</v>
      </c>
      <c r="P35" s="71">
        <f t="shared" si="9"/>
        <v>0</v>
      </c>
      <c r="Q35" s="50">
        <f t="shared" si="9"/>
        <v>0</v>
      </c>
      <c r="R35" s="70">
        <f t="shared" si="9"/>
        <v>0</v>
      </c>
      <c r="S35" s="49">
        <f t="shared" si="9"/>
        <v>0</v>
      </c>
      <c r="T35" s="71">
        <f t="shared" si="9"/>
        <v>1</v>
      </c>
      <c r="U35" s="50">
        <f t="shared" si="9"/>
        <v>287.89999999999998</v>
      </c>
      <c r="V35" s="70">
        <f t="shared" si="9"/>
        <v>2</v>
      </c>
      <c r="W35" s="49">
        <f t="shared" si="9"/>
        <v>1130.67</v>
      </c>
      <c r="X35" s="71">
        <f t="shared" si="9"/>
        <v>0</v>
      </c>
      <c r="Y35" s="50">
        <f t="shared" si="9"/>
        <v>222.01</v>
      </c>
      <c r="Z35" s="74">
        <f t="shared" si="9"/>
        <v>4</v>
      </c>
      <c r="AA35" s="51">
        <f t="shared" si="9"/>
        <v>1732.38</v>
      </c>
      <c r="AB35" s="44"/>
      <c r="AC35" s="44"/>
    </row>
    <row r="36" spans="1:31" s="4" customFormat="1" ht="12.75" customHeight="1" x14ac:dyDescent="0.25">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c r="AB36" s="44"/>
      <c r="AC36" s="44"/>
    </row>
    <row r="37" spans="1:31" s="4" customFormat="1" ht="12.75" customHeight="1" x14ac:dyDescent="0.25">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c r="AB37" s="44"/>
      <c r="AC37" s="44"/>
    </row>
    <row r="38" spans="1:31" s="3" customFormat="1" ht="12.75" customHeight="1" x14ac:dyDescent="0.25">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4"/>
    </row>
    <row r="39" spans="1:31" s="79" customFormat="1" ht="26.4" x14ac:dyDescent="0.25">
      <c r="A39" s="76" t="s">
        <v>64</v>
      </c>
      <c r="B39" s="77"/>
      <c r="C39" s="78">
        <f>C29-C5-C35</f>
        <v>1097.24</v>
      </c>
      <c r="D39" s="77"/>
      <c r="E39" s="78">
        <f>E29-E5-E35</f>
        <v>614.53</v>
      </c>
      <c r="F39" s="78"/>
      <c r="G39" s="78">
        <f>G29-G5-G35</f>
        <v>46.600000000000009</v>
      </c>
      <c r="H39" s="77"/>
      <c r="I39" s="78">
        <f>I29-I5-I35</f>
        <v>1240.3900000000001</v>
      </c>
      <c r="J39" s="77"/>
      <c r="K39" s="78">
        <f>K29-K5-K35</f>
        <v>1398.0300000000002</v>
      </c>
      <c r="L39" s="77"/>
      <c r="M39" s="78">
        <f>M29-M5-M35</f>
        <v>0</v>
      </c>
      <c r="N39" s="78"/>
      <c r="O39" s="78">
        <f>O29-O5-O35</f>
        <v>1683.4499999999998</v>
      </c>
      <c r="P39" s="77"/>
      <c r="Q39" s="78">
        <f>Q29-Q5-Q35</f>
        <v>663.8</v>
      </c>
      <c r="R39" s="77"/>
      <c r="S39" s="78">
        <f>S29-S5-S35</f>
        <v>3111.7000000000003</v>
      </c>
      <c r="T39" s="77"/>
      <c r="U39" s="78">
        <f>U29-U5-U35</f>
        <v>2454.48</v>
      </c>
      <c r="V39" s="77"/>
      <c r="W39" s="78">
        <f>W29-W5-W35</f>
        <v>2259.41</v>
      </c>
      <c r="X39" s="77"/>
      <c r="Y39" s="78">
        <f>Y29-Y5-Y35</f>
        <v>5272.58</v>
      </c>
      <c r="Z39" s="77"/>
      <c r="AA39" s="78">
        <f>AA29-AA5-AA35</f>
        <v>19842.21</v>
      </c>
      <c r="AB39" s="4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9" orientation="landscape" r:id="rId1"/>
  <headerFooter alignWithMargins="0">
    <oddFooter>&amp;L&amp;8&amp;Z&amp;F&amp;R&amp;8Prepared by Danielle Meier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E40"/>
  <sheetViews>
    <sheetView workbookViewId="0">
      <pane xSplit="1" topLeftCell="T1" activePane="topRight" state="frozen"/>
      <selection pane="topRight"/>
    </sheetView>
  </sheetViews>
  <sheetFormatPr defaultRowHeight="13.2" x14ac:dyDescent="0.25"/>
  <cols>
    <col min="1" max="1" width="50.6640625" customWidth="1"/>
    <col min="2" max="2" width="9.6640625" style="23" customWidth="1"/>
    <col min="3" max="3" width="14.5546875" style="1" customWidth="1"/>
    <col min="4" max="4" width="9.6640625" style="23" customWidth="1"/>
    <col min="5" max="5" width="14.5546875" style="1" customWidth="1"/>
    <col min="6" max="6" width="9.6640625" style="23" customWidth="1"/>
    <col min="7" max="7" width="14.5546875" style="1" customWidth="1"/>
    <col min="8" max="8" width="9.6640625" style="23" customWidth="1"/>
    <col min="9" max="9" width="14.5546875" style="1" customWidth="1"/>
    <col min="10" max="10" width="9.6640625" style="23" customWidth="1"/>
    <col min="11" max="11" width="14.5546875" style="1" customWidth="1"/>
    <col min="12" max="12" width="9.6640625" style="23" customWidth="1"/>
    <col min="13" max="13" width="14.5546875" style="1" customWidth="1"/>
    <col min="14" max="14" width="9.6640625" style="23" customWidth="1"/>
    <col min="15" max="15" width="14.5546875" style="1" customWidth="1"/>
    <col min="16" max="16" width="9.6640625" style="23" customWidth="1"/>
    <col min="17" max="17" width="14.5546875" style="1" customWidth="1"/>
    <col min="18" max="18" width="9.6640625" style="23" customWidth="1"/>
    <col min="19" max="19" width="14.5546875" style="1" customWidth="1"/>
    <col min="20" max="20" width="9.6640625" style="23" customWidth="1"/>
    <col min="21" max="21" width="14.5546875" style="1" customWidth="1"/>
    <col min="22" max="22" width="9.6640625" style="23" customWidth="1"/>
    <col min="23" max="23" width="14.5546875" style="1" customWidth="1"/>
    <col min="24" max="24" width="9.6640625" style="23" customWidth="1"/>
    <col min="25" max="25" width="14.5546875" style="1" customWidth="1"/>
    <col min="26" max="26" width="9.6640625" style="23" customWidth="1"/>
    <col min="27" max="27" width="14.5546875" style="1" customWidth="1"/>
    <col min="28" max="194" width="8.88671875" customWidth="1"/>
  </cols>
  <sheetData>
    <row r="1" spans="1:29" ht="16.5" customHeight="1" x14ac:dyDescent="0.25">
      <c r="A1" s="4" t="s">
        <v>90</v>
      </c>
      <c r="B1" s="641" t="s">
        <v>0</v>
      </c>
      <c r="C1" s="641"/>
      <c r="D1" s="642" t="s">
        <v>1</v>
      </c>
      <c r="E1" s="642"/>
      <c r="F1" s="641" t="s">
        <v>2</v>
      </c>
      <c r="G1" s="641"/>
      <c r="H1" s="642" t="s">
        <v>3</v>
      </c>
      <c r="I1" s="642"/>
      <c r="J1" s="641" t="s">
        <v>4</v>
      </c>
      <c r="K1" s="641"/>
      <c r="L1" s="642" t="s">
        <v>5</v>
      </c>
      <c r="M1" s="642"/>
      <c r="N1" s="641" t="s">
        <v>6</v>
      </c>
      <c r="O1" s="641"/>
      <c r="P1" s="642" t="s">
        <v>7</v>
      </c>
      <c r="Q1" s="642"/>
      <c r="R1" s="641" t="s">
        <v>8</v>
      </c>
      <c r="S1" s="641"/>
      <c r="T1" s="642" t="s">
        <v>9</v>
      </c>
      <c r="U1" s="642"/>
      <c r="V1" s="641" t="s">
        <v>10</v>
      </c>
      <c r="W1" s="641"/>
      <c r="X1" s="642" t="s">
        <v>11</v>
      </c>
      <c r="Y1" s="642"/>
      <c r="Z1" s="643" t="s">
        <v>12</v>
      </c>
      <c r="AA1" s="643"/>
    </row>
    <row r="2" spans="1:29" ht="12.75" customHeight="1" x14ac:dyDescent="0.25">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4</v>
      </c>
      <c r="C3" s="13">
        <v>22</v>
      </c>
      <c r="D3" s="23">
        <v>2</v>
      </c>
      <c r="E3" s="1">
        <v>5</v>
      </c>
      <c r="F3" s="16">
        <v>4</v>
      </c>
      <c r="G3" s="13">
        <v>40</v>
      </c>
      <c r="H3" s="23">
        <v>5</v>
      </c>
      <c r="I3" s="1">
        <v>42.5</v>
      </c>
      <c r="J3" s="16">
        <v>2</v>
      </c>
      <c r="K3" s="13">
        <v>12.5</v>
      </c>
      <c r="L3" s="23">
        <v>1</v>
      </c>
      <c r="M3" s="1">
        <v>10</v>
      </c>
      <c r="N3" s="16">
        <v>2</v>
      </c>
      <c r="O3" s="13">
        <v>20</v>
      </c>
      <c r="P3" s="23">
        <v>11</v>
      </c>
      <c r="Q3" s="1">
        <v>87.5</v>
      </c>
      <c r="R3" s="16">
        <v>2</v>
      </c>
      <c r="S3" s="13">
        <v>9.5</v>
      </c>
      <c r="T3" s="23">
        <v>19</v>
      </c>
      <c r="U3" s="1">
        <v>92.5</v>
      </c>
      <c r="V3" s="16">
        <v>27</v>
      </c>
      <c r="W3" s="13">
        <v>159.5</v>
      </c>
      <c r="X3" s="23">
        <v>18</v>
      </c>
      <c r="Y3" s="1">
        <v>75</v>
      </c>
      <c r="Z3" s="43">
        <f>B3+D3+F3+H3+J3+L3+N3+P3+R3+T3+V3+X3</f>
        <v>97</v>
      </c>
      <c r="AA3" s="6">
        <f>C3+E3+G3+I3+K3+M3+O3+Q3+S3+U3+W3+Y3</f>
        <v>576</v>
      </c>
      <c r="AC3" s="18"/>
    </row>
    <row r="4" spans="1:29" ht="12.75" customHeight="1" x14ac:dyDescent="0.25">
      <c r="A4" s="3" t="s">
        <v>38</v>
      </c>
      <c r="B4" s="16"/>
      <c r="C4" s="25">
        <v>6</v>
      </c>
      <c r="E4" s="27">
        <v>4</v>
      </c>
      <c r="F4" s="16"/>
      <c r="G4" s="25">
        <v>8</v>
      </c>
      <c r="I4" s="27">
        <v>10</v>
      </c>
      <c r="J4" s="16"/>
      <c r="K4" s="25">
        <v>4</v>
      </c>
      <c r="M4" s="27">
        <v>2</v>
      </c>
      <c r="N4" s="16"/>
      <c r="O4" s="25">
        <v>4</v>
      </c>
      <c r="Q4" s="27">
        <v>22</v>
      </c>
      <c r="R4" s="16"/>
      <c r="S4" s="25">
        <v>2</v>
      </c>
      <c r="U4" s="27">
        <v>38</v>
      </c>
      <c r="V4" s="16"/>
      <c r="W4" s="25">
        <v>50</v>
      </c>
      <c r="Y4" s="27">
        <v>36</v>
      </c>
      <c r="Z4" s="43"/>
      <c r="AA4" s="7">
        <f>C4+E4+G4+I4+K4+M4+O4+Q4+S4+U4+W4+Y4</f>
        <v>186</v>
      </c>
    </row>
    <row r="5" spans="1:29" ht="12.75" customHeight="1" x14ac:dyDescent="0.25">
      <c r="A5" s="4" t="s">
        <v>15</v>
      </c>
      <c r="B5" s="16"/>
      <c r="C5" s="26">
        <f>SUM(C3:C4)</f>
        <v>28</v>
      </c>
      <c r="E5" s="10">
        <f>SUM(E3:E4)</f>
        <v>9</v>
      </c>
      <c r="F5" s="16"/>
      <c r="G5" s="26">
        <f>SUM(G3:G4)</f>
        <v>48</v>
      </c>
      <c r="I5" s="10">
        <f>SUM(I3:I4)</f>
        <v>52.5</v>
      </c>
      <c r="J5" s="16"/>
      <c r="K5" s="26">
        <f>SUM(K3:K4)</f>
        <v>16.5</v>
      </c>
      <c r="M5" s="10">
        <f>SUM(M3:M4)</f>
        <v>12</v>
      </c>
      <c r="N5" s="16"/>
      <c r="O5" s="26">
        <f>SUM(O3:O4)</f>
        <v>24</v>
      </c>
      <c r="Q5" s="10">
        <f>SUM(Q3:Q4)</f>
        <v>109.5</v>
      </c>
      <c r="R5" s="16"/>
      <c r="S5" s="26">
        <f>SUM(S3:S4)</f>
        <v>11.5</v>
      </c>
      <c r="U5" s="10">
        <f>SUM(U3:U4)</f>
        <v>130.5</v>
      </c>
      <c r="V5" s="16"/>
      <c r="W5" s="26">
        <f>SUM(W3:W4)</f>
        <v>209.5</v>
      </c>
      <c r="Y5" s="10">
        <f>SUM(Y3:Y4)</f>
        <v>111</v>
      </c>
      <c r="Z5" s="43"/>
      <c r="AA5" s="9">
        <f>SUM(AA3:AA4)</f>
        <v>762</v>
      </c>
    </row>
    <row r="6" spans="1:29" ht="12.75" customHeight="1" x14ac:dyDescent="0.25">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1067.33</v>
      </c>
      <c r="D7" s="23"/>
      <c r="E7" s="93">
        <v>777.8</v>
      </c>
      <c r="F7" s="16"/>
      <c r="G7" s="92">
        <v>187.96</v>
      </c>
      <c r="H7" s="23"/>
      <c r="I7" s="93">
        <v>320.11</v>
      </c>
      <c r="J7" s="16"/>
      <c r="K7" s="92">
        <v>335.3</v>
      </c>
      <c r="L7" s="23"/>
      <c r="M7" s="93">
        <v>0</v>
      </c>
      <c r="N7" s="16"/>
      <c r="O7" s="92">
        <v>27.54</v>
      </c>
      <c r="P7" s="23"/>
      <c r="Q7" s="93">
        <v>980.61</v>
      </c>
      <c r="R7" s="16"/>
      <c r="S7" s="92">
        <v>580.4</v>
      </c>
      <c r="T7" s="23"/>
      <c r="U7" s="93">
        <v>4693.12</v>
      </c>
      <c r="V7" s="16"/>
      <c r="W7" s="92">
        <v>6659.56</v>
      </c>
      <c r="X7" s="23"/>
      <c r="Y7" s="93">
        <v>6743.41</v>
      </c>
      <c r="Z7" s="72"/>
      <c r="AA7" s="95">
        <f>C7+E7+G7+I7+K7+M7+O7+Q7+S7+U7+W7+Y7</f>
        <v>22373.14</v>
      </c>
      <c r="AC7" s="93"/>
    </row>
    <row r="8" spans="1:29" ht="12.75" customHeight="1" x14ac:dyDescent="0.25">
      <c r="A8" s="4"/>
      <c r="B8" s="16"/>
      <c r="C8" s="26"/>
      <c r="E8" s="10"/>
      <c r="F8" s="16"/>
      <c r="G8" s="26"/>
      <c r="I8" s="10"/>
      <c r="J8" s="16"/>
      <c r="K8" s="26"/>
      <c r="M8" s="10"/>
      <c r="N8" s="16"/>
      <c r="O8" s="26"/>
      <c r="Q8" s="10"/>
      <c r="R8" s="16"/>
      <c r="S8" s="26"/>
      <c r="U8" s="10"/>
      <c r="V8" s="16"/>
      <c r="W8" s="26"/>
      <c r="Y8" s="10"/>
      <c r="Z8" s="72"/>
      <c r="AA8" s="9"/>
      <c r="AC8" s="11"/>
    </row>
    <row r="9" spans="1:29" ht="12.75" customHeight="1" x14ac:dyDescent="0.25">
      <c r="A9" s="4" t="s">
        <v>24</v>
      </c>
      <c r="B9" s="16"/>
      <c r="C9" s="13"/>
      <c r="F9" s="16"/>
      <c r="G9" s="13"/>
      <c r="J9" s="16"/>
      <c r="K9" s="13"/>
      <c r="N9" s="16"/>
      <c r="O9" s="13"/>
      <c r="R9" s="16"/>
      <c r="S9" s="13"/>
      <c r="V9" s="16"/>
      <c r="W9" s="13"/>
      <c r="Z9" s="43"/>
      <c r="AA9" s="6"/>
    </row>
    <row r="10" spans="1:29" ht="12.75" customHeight="1" x14ac:dyDescent="0.25">
      <c r="A10" s="3" t="s">
        <v>26</v>
      </c>
      <c r="B10" s="16">
        <v>2</v>
      </c>
      <c r="C10" s="13">
        <v>94.2</v>
      </c>
      <c r="D10" s="23">
        <v>1</v>
      </c>
      <c r="E10" s="1">
        <v>51.6</v>
      </c>
      <c r="F10" s="16"/>
      <c r="G10" s="13"/>
      <c r="J10" s="16"/>
      <c r="K10" s="13"/>
      <c r="N10" s="16"/>
      <c r="O10" s="13"/>
      <c r="P10" s="23">
        <v>2</v>
      </c>
      <c r="Q10" s="1">
        <v>45.3</v>
      </c>
      <c r="R10" s="16">
        <v>1</v>
      </c>
      <c r="S10" s="13">
        <v>46.9</v>
      </c>
      <c r="T10" s="23">
        <v>10</v>
      </c>
      <c r="U10" s="1">
        <v>325.64</v>
      </c>
      <c r="V10" s="16">
        <v>12</v>
      </c>
      <c r="W10" s="13">
        <v>392.81</v>
      </c>
      <c r="X10" s="23">
        <v>12</v>
      </c>
      <c r="Y10" s="1">
        <v>388.38</v>
      </c>
      <c r="Z10" s="43">
        <f t="shared" ref="Z10:AA13" si="0">B10+D10+F10+H10+J10+L10+N10+P10+R10+T10+V10+X10</f>
        <v>40</v>
      </c>
      <c r="AA10" s="6">
        <f t="shared" si="0"/>
        <v>1344.83</v>
      </c>
    </row>
    <row r="11" spans="1:29" ht="12.75" customHeight="1" x14ac:dyDescent="0.25">
      <c r="A11" s="3" t="s">
        <v>98</v>
      </c>
      <c r="B11" s="16"/>
      <c r="C11" s="13"/>
      <c r="F11" s="16"/>
      <c r="G11" s="13"/>
      <c r="J11" s="16"/>
      <c r="K11" s="13"/>
      <c r="N11" s="16"/>
      <c r="O11" s="13"/>
      <c r="R11" s="16"/>
      <c r="S11" s="13"/>
      <c r="T11" s="23">
        <v>2</v>
      </c>
      <c r="U11" s="1">
        <v>47.17</v>
      </c>
      <c r="V11" s="16"/>
      <c r="W11" s="13"/>
      <c r="X11" s="23">
        <v>1</v>
      </c>
      <c r="Y11" s="1">
        <v>9.4600000000000009</v>
      </c>
      <c r="Z11" s="43">
        <f t="shared" ref="Z11" si="1">B11+D11+F11+H11+J11+L11+N11+P11+R11+T11+V11+X11</f>
        <v>3</v>
      </c>
      <c r="AA11" s="6">
        <f t="shared" ref="AA11" si="2">C11+E11+G11+I11+K11+M11+O11+Q11+S11+U11+W11+Y11</f>
        <v>56.63</v>
      </c>
    </row>
    <row r="12" spans="1:29" ht="12.75" customHeight="1" x14ac:dyDescent="0.25">
      <c r="A12" s="360" t="s">
        <v>76</v>
      </c>
      <c r="B12" s="16"/>
      <c r="C12" s="13"/>
      <c r="F12" s="16"/>
      <c r="G12" s="13"/>
      <c r="J12" s="16"/>
      <c r="K12" s="13"/>
      <c r="N12" s="16"/>
      <c r="O12" s="13"/>
      <c r="R12" s="16"/>
      <c r="S12" s="13"/>
      <c r="V12" s="16">
        <v>1</v>
      </c>
      <c r="W12" s="13">
        <v>32.42</v>
      </c>
      <c r="X12" s="23">
        <v>1</v>
      </c>
      <c r="Y12" s="1">
        <v>13.89</v>
      </c>
      <c r="Z12" s="43">
        <f t="shared" si="0"/>
        <v>2</v>
      </c>
      <c r="AA12" s="6">
        <f t="shared" si="0"/>
        <v>46.31</v>
      </c>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25">
      <c r="A14" s="20" t="s">
        <v>20</v>
      </c>
      <c r="B14" s="16">
        <f t="shared" ref="B14:AA14" si="3">SUM(B10:B13)</f>
        <v>2</v>
      </c>
      <c r="C14" s="26">
        <f t="shared" si="3"/>
        <v>94.2</v>
      </c>
      <c r="D14" s="23">
        <f t="shared" si="3"/>
        <v>1</v>
      </c>
      <c r="E14" s="529">
        <f t="shared" si="3"/>
        <v>51.6</v>
      </c>
      <c r="F14" s="16">
        <f t="shared" si="3"/>
        <v>0</v>
      </c>
      <c r="G14" s="26">
        <f t="shared" si="3"/>
        <v>0</v>
      </c>
      <c r="H14" s="23">
        <f t="shared" si="3"/>
        <v>0</v>
      </c>
      <c r="I14" s="10">
        <f t="shared" si="3"/>
        <v>0</v>
      </c>
      <c r="J14" s="16">
        <f t="shared" si="3"/>
        <v>0</v>
      </c>
      <c r="K14" s="26">
        <f t="shared" si="3"/>
        <v>0</v>
      </c>
      <c r="L14" s="23">
        <f t="shared" si="3"/>
        <v>0</v>
      </c>
      <c r="M14" s="10">
        <f t="shared" si="3"/>
        <v>0</v>
      </c>
      <c r="N14" s="16">
        <f t="shared" si="3"/>
        <v>0</v>
      </c>
      <c r="O14" s="26">
        <f t="shared" si="3"/>
        <v>0</v>
      </c>
      <c r="P14" s="23">
        <f t="shared" si="3"/>
        <v>2</v>
      </c>
      <c r="Q14" s="10">
        <f t="shared" si="3"/>
        <v>45.3</v>
      </c>
      <c r="R14" s="16">
        <f t="shared" si="3"/>
        <v>1</v>
      </c>
      <c r="S14" s="26">
        <f t="shared" si="3"/>
        <v>46.9</v>
      </c>
      <c r="T14" s="23">
        <f t="shared" si="3"/>
        <v>12</v>
      </c>
      <c r="U14" s="10">
        <f t="shared" si="3"/>
        <v>372.81</v>
      </c>
      <c r="V14" s="16">
        <f t="shared" si="3"/>
        <v>13</v>
      </c>
      <c r="W14" s="26">
        <f t="shared" si="3"/>
        <v>425.23</v>
      </c>
      <c r="X14" s="23">
        <f t="shared" si="3"/>
        <v>14</v>
      </c>
      <c r="Y14" s="10">
        <f t="shared" si="3"/>
        <v>411.72999999999996</v>
      </c>
      <c r="Z14" s="73">
        <f t="shared" si="3"/>
        <v>45</v>
      </c>
      <c r="AA14" s="22">
        <f t="shared" si="3"/>
        <v>1447.77</v>
      </c>
    </row>
    <row r="15" spans="1:29" ht="12.75" customHeight="1" x14ac:dyDescent="0.25">
      <c r="B15" s="16"/>
      <c r="C15" s="13"/>
      <c r="F15" s="16"/>
      <c r="G15" s="13"/>
      <c r="J15" s="16"/>
      <c r="K15" s="13"/>
      <c r="N15" s="16"/>
      <c r="O15" s="13"/>
      <c r="R15" s="16"/>
      <c r="S15" s="13"/>
      <c r="V15" s="16"/>
      <c r="W15" s="13"/>
      <c r="Z15" s="43"/>
      <c r="AA15" s="6"/>
    </row>
    <row r="16" spans="1:29" ht="12.75" customHeight="1" x14ac:dyDescent="0.25">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J18" s="16"/>
      <c r="K18" s="13"/>
      <c r="M18" s="532"/>
      <c r="N18" s="16"/>
      <c r="O18" s="13"/>
      <c r="R18" s="16"/>
      <c r="S18" s="13"/>
      <c r="V18" s="16"/>
      <c r="W18" s="13"/>
      <c r="Z18" s="43">
        <f t="shared" si="4"/>
        <v>0</v>
      </c>
      <c r="AA18" s="6">
        <f t="shared" si="4"/>
        <v>0</v>
      </c>
    </row>
    <row r="19" spans="1:27" ht="12.75" customHeight="1" x14ac:dyDescent="0.25">
      <c r="A19" s="3" t="s">
        <v>53</v>
      </c>
      <c r="B19" s="16"/>
      <c r="C19" s="16"/>
      <c r="E19" s="530"/>
      <c r="F19" s="16"/>
      <c r="G19" s="16"/>
      <c r="I19" s="530"/>
      <c r="J19" s="16"/>
      <c r="K19" s="13"/>
      <c r="N19" s="16"/>
      <c r="O19" s="13"/>
      <c r="P19" s="23">
        <v>1</v>
      </c>
      <c r="Q19" s="532">
        <v>258.72000000000003</v>
      </c>
      <c r="R19" s="16"/>
      <c r="S19" s="13"/>
      <c r="T19" s="23">
        <v>1</v>
      </c>
      <c r="U19" s="1">
        <v>337.88</v>
      </c>
      <c r="V19" s="16">
        <v>1</v>
      </c>
      <c r="W19" s="13">
        <v>417.2</v>
      </c>
      <c r="X19" s="23">
        <v>1</v>
      </c>
      <c r="Y19" s="1">
        <v>455.71</v>
      </c>
      <c r="Z19" s="43">
        <f t="shared" si="4"/>
        <v>4</v>
      </c>
      <c r="AA19" s="6">
        <f t="shared" si="4"/>
        <v>1469.51</v>
      </c>
    </row>
    <row r="20" spans="1:27" ht="12.75" customHeight="1" x14ac:dyDescent="0.25">
      <c r="A20" s="3" t="s">
        <v>23</v>
      </c>
      <c r="B20" s="16">
        <v>1</v>
      </c>
      <c r="C20" s="16">
        <v>270.83999999999997</v>
      </c>
      <c r="E20" s="530"/>
      <c r="F20" s="16">
        <v>3</v>
      </c>
      <c r="G20" s="16">
        <v>848.54</v>
      </c>
      <c r="H20" s="23">
        <v>2</v>
      </c>
      <c r="I20" s="530">
        <v>1174.99</v>
      </c>
      <c r="J20" s="16">
        <v>1</v>
      </c>
      <c r="K20" s="13">
        <v>330.3</v>
      </c>
      <c r="M20" s="532"/>
      <c r="N20" s="16">
        <v>1</v>
      </c>
      <c r="O20" s="13">
        <v>498.99</v>
      </c>
      <c r="P20" s="23">
        <v>2</v>
      </c>
      <c r="Q20" s="532">
        <v>596.15</v>
      </c>
      <c r="R20" s="16"/>
      <c r="S20" s="13"/>
      <c r="T20" s="23">
        <v>2</v>
      </c>
      <c r="U20" s="1">
        <v>613.69000000000005</v>
      </c>
      <c r="V20" s="16">
        <v>4</v>
      </c>
      <c r="W20" s="13">
        <v>2088.2800000000002</v>
      </c>
      <c r="Z20" s="43">
        <f t="shared" si="4"/>
        <v>16</v>
      </c>
      <c r="AA20" s="6">
        <f t="shared" si="4"/>
        <v>6421.7800000000007</v>
      </c>
    </row>
    <row r="21" spans="1:27" ht="12.75" customHeight="1" x14ac:dyDescent="0.25">
      <c r="A21" s="3" t="s">
        <v>55</v>
      </c>
      <c r="B21" s="25"/>
      <c r="C21" s="14"/>
      <c r="D21" s="27"/>
      <c r="E21" s="2"/>
      <c r="F21" s="25"/>
      <c r="G21" s="14"/>
      <c r="H21" s="27"/>
      <c r="I21" s="2"/>
      <c r="J21" s="16">
        <v>2</v>
      </c>
      <c r="K21" s="13">
        <v>158.30000000000001</v>
      </c>
      <c r="N21" s="16"/>
      <c r="O21" s="13"/>
      <c r="R21" s="16"/>
      <c r="S21" s="13"/>
      <c r="V21" s="16"/>
      <c r="W21" s="13"/>
      <c r="Z21" s="43">
        <f t="shared" si="4"/>
        <v>2</v>
      </c>
      <c r="AA21" s="6">
        <f t="shared" si="4"/>
        <v>158.30000000000001</v>
      </c>
    </row>
    <row r="22" spans="1:27" ht="12.75" customHeight="1" x14ac:dyDescent="0.25">
      <c r="A22" s="4" t="s">
        <v>21</v>
      </c>
      <c r="B22" s="16">
        <f t="shared" ref="B22:AA22" si="5">SUM(B17:B21)</f>
        <v>1</v>
      </c>
      <c r="C22" s="26">
        <f t="shared" si="5"/>
        <v>270.83999999999997</v>
      </c>
      <c r="D22" s="23">
        <f t="shared" si="5"/>
        <v>0</v>
      </c>
      <c r="E22" s="10">
        <f t="shared" si="5"/>
        <v>0</v>
      </c>
      <c r="F22" s="16">
        <f t="shared" si="5"/>
        <v>3</v>
      </c>
      <c r="G22" s="26">
        <f t="shared" si="5"/>
        <v>848.54</v>
      </c>
      <c r="H22" s="23">
        <f t="shared" si="5"/>
        <v>2</v>
      </c>
      <c r="I22" s="10">
        <f t="shared" si="5"/>
        <v>1174.99</v>
      </c>
      <c r="J22" s="35">
        <f t="shared" si="5"/>
        <v>3</v>
      </c>
      <c r="K22" s="32">
        <f t="shared" si="5"/>
        <v>488.6</v>
      </c>
      <c r="L22" s="34">
        <f t="shared" si="5"/>
        <v>0</v>
      </c>
      <c r="M22" s="33">
        <f t="shared" si="5"/>
        <v>0</v>
      </c>
      <c r="N22" s="35">
        <f t="shared" si="5"/>
        <v>1</v>
      </c>
      <c r="O22" s="32">
        <f t="shared" si="5"/>
        <v>498.99</v>
      </c>
      <c r="P22" s="34">
        <f t="shared" si="5"/>
        <v>3</v>
      </c>
      <c r="Q22" s="33">
        <f t="shared" si="5"/>
        <v>854.87</v>
      </c>
      <c r="R22" s="35">
        <f t="shared" si="5"/>
        <v>0</v>
      </c>
      <c r="S22" s="32">
        <f t="shared" si="5"/>
        <v>0</v>
      </c>
      <c r="T22" s="34">
        <f t="shared" si="5"/>
        <v>3</v>
      </c>
      <c r="U22" s="33">
        <f t="shared" si="5"/>
        <v>951.57</v>
      </c>
      <c r="V22" s="35">
        <f t="shared" si="5"/>
        <v>5</v>
      </c>
      <c r="W22" s="32">
        <f t="shared" si="5"/>
        <v>2505.48</v>
      </c>
      <c r="X22" s="34">
        <f t="shared" si="5"/>
        <v>1</v>
      </c>
      <c r="Y22" s="33">
        <f t="shared" si="5"/>
        <v>455.71</v>
      </c>
      <c r="Z22" s="73">
        <f t="shared" si="5"/>
        <v>22</v>
      </c>
      <c r="AA22" s="22">
        <f t="shared" si="5"/>
        <v>8049.5900000000011</v>
      </c>
    </row>
    <row r="23" spans="1:27" ht="12.75" customHeight="1" x14ac:dyDescent="0.25">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5">
      <c r="A24" s="4" t="s">
        <v>27</v>
      </c>
      <c r="B24" s="16"/>
      <c r="C24" s="13"/>
      <c r="F24" s="16"/>
      <c r="G24" s="13"/>
      <c r="J24" s="16"/>
      <c r="K24" s="13"/>
      <c r="N24" s="16"/>
      <c r="O24" s="13"/>
      <c r="R24" s="16"/>
      <c r="S24" s="13"/>
      <c r="V24" s="16"/>
      <c r="W24" s="13"/>
      <c r="Z24" s="43"/>
      <c r="AA24" s="6"/>
    </row>
    <row r="25" spans="1:27" ht="12.75" customHeight="1" x14ac:dyDescent="0.25">
      <c r="A25" s="3" t="s">
        <v>50</v>
      </c>
      <c r="B25" s="16">
        <v>2</v>
      </c>
      <c r="C25" s="13">
        <v>61</v>
      </c>
      <c r="D25" s="23">
        <v>1</v>
      </c>
      <c r="E25" s="1">
        <v>41</v>
      </c>
      <c r="F25" s="16"/>
      <c r="G25" s="13"/>
      <c r="J25" s="16"/>
      <c r="K25" s="13"/>
      <c r="N25" s="16">
        <v>1</v>
      </c>
      <c r="O25" s="15">
        <v>30</v>
      </c>
      <c r="Q25" s="28"/>
      <c r="R25" s="16"/>
      <c r="S25" s="15"/>
      <c r="T25" s="23">
        <v>3</v>
      </c>
      <c r="U25" s="28">
        <v>128</v>
      </c>
      <c r="V25" s="16">
        <v>9</v>
      </c>
      <c r="W25" s="15">
        <v>387</v>
      </c>
      <c r="X25" s="23">
        <v>4</v>
      </c>
      <c r="Y25" s="28">
        <v>164</v>
      </c>
      <c r="Z25" s="43">
        <f>B25+D25+F25+H25+J25+L25+N25+P25+R25+T25+V25+X25</f>
        <v>20</v>
      </c>
      <c r="AA25" s="12">
        <f>C25+E25+G25+I25+K25+M25+O25+Q25+S25+U25+W25+Y25</f>
        <v>811</v>
      </c>
    </row>
    <row r="26" spans="1:27" ht="12.75" customHeight="1" x14ac:dyDescent="0.25">
      <c r="A26" s="3" t="s">
        <v>51</v>
      </c>
      <c r="B26" s="16">
        <v>1</v>
      </c>
      <c r="C26" s="13">
        <v>34</v>
      </c>
      <c r="F26" s="16">
        <v>2</v>
      </c>
      <c r="G26" s="13">
        <v>20</v>
      </c>
      <c r="J26" s="16"/>
      <c r="K26" s="13"/>
      <c r="N26" s="16"/>
      <c r="O26" s="15"/>
      <c r="P26" s="23">
        <v>1</v>
      </c>
      <c r="Q26" s="28">
        <v>28</v>
      </c>
      <c r="R26" s="16"/>
      <c r="S26" s="15"/>
      <c r="T26" s="23">
        <v>2</v>
      </c>
      <c r="U26" s="28">
        <v>48</v>
      </c>
      <c r="V26" s="16">
        <v>3</v>
      </c>
      <c r="W26" s="15">
        <v>90.45</v>
      </c>
      <c r="X26" s="23">
        <v>1</v>
      </c>
      <c r="Y26" s="28">
        <v>81.5</v>
      </c>
      <c r="Z26" s="43">
        <f>B26+D26+F26+H26+J26+L26+N26+P26+R26+T26+V26+X26</f>
        <v>10</v>
      </c>
      <c r="AA26" s="12">
        <f>C26+E26+G26+I26+K26+M26+O26+Q26+S26+U26+W26+Y26</f>
        <v>301.95</v>
      </c>
    </row>
    <row r="27" spans="1:27" s="45" customFormat="1" ht="12.75" customHeight="1" x14ac:dyDescent="0.25">
      <c r="A27" s="39" t="s">
        <v>68</v>
      </c>
      <c r="B27" s="42">
        <f t="shared" ref="B27:Y27" si="6">B25+B26</f>
        <v>3</v>
      </c>
      <c r="C27" s="59">
        <f t="shared" si="6"/>
        <v>95</v>
      </c>
      <c r="D27" s="60">
        <f t="shared" si="6"/>
        <v>1</v>
      </c>
      <c r="E27" s="61">
        <f t="shared" si="6"/>
        <v>41</v>
      </c>
      <c r="F27" s="42">
        <f t="shared" si="6"/>
        <v>2</v>
      </c>
      <c r="G27" s="59">
        <f t="shared" si="6"/>
        <v>20</v>
      </c>
      <c r="H27" s="60">
        <f t="shared" si="6"/>
        <v>0</v>
      </c>
      <c r="I27" s="61">
        <f t="shared" si="6"/>
        <v>0</v>
      </c>
      <c r="J27" s="42">
        <f t="shared" si="6"/>
        <v>0</v>
      </c>
      <c r="K27" s="59">
        <f t="shared" si="6"/>
        <v>0</v>
      </c>
      <c r="L27" s="60">
        <f t="shared" si="6"/>
        <v>0</v>
      </c>
      <c r="M27" s="61">
        <f t="shared" si="6"/>
        <v>0</v>
      </c>
      <c r="N27" s="42">
        <f t="shared" si="6"/>
        <v>1</v>
      </c>
      <c r="O27" s="59">
        <f t="shared" si="6"/>
        <v>30</v>
      </c>
      <c r="P27" s="60">
        <f t="shared" si="6"/>
        <v>1</v>
      </c>
      <c r="Q27" s="61">
        <f t="shared" si="6"/>
        <v>28</v>
      </c>
      <c r="R27" s="42">
        <f t="shared" si="6"/>
        <v>0</v>
      </c>
      <c r="S27" s="59">
        <f t="shared" si="6"/>
        <v>0</v>
      </c>
      <c r="T27" s="60">
        <f t="shared" si="6"/>
        <v>5</v>
      </c>
      <c r="U27" s="61">
        <f t="shared" si="6"/>
        <v>176</v>
      </c>
      <c r="V27" s="42">
        <f t="shared" si="6"/>
        <v>12</v>
      </c>
      <c r="W27" s="59">
        <f t="shared" si="6"/>
        <v>477.45</v>
      </c>
      <c r="X27" s="60">
        <f t="shared" si="6"/>
        <v>5</v>
      </c>
      <c r="Y27" s="61">
        <f t="shared" si="6"/>
        <v>245.5</v>
      </c>
      <c r="Z27" s="66">
        <f t="shared" ref="Z27:AA27" si="7">SUM(Z25:Z26)</f>
        <v>30</v>
      </c>
      <c r="AA27" s="94">
        <f t="shared" si="7"/>
        <v>1112.95</v>
      </c>
    </row>
    <row r="28" spans="1:27" s="45" customFormat="1" ht="12.75" customHeight="1" x14ac:dyDescent="0.25">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5">
      <c r="A29" s="21" t="s">
        <v>19</v>
      </c>
      <c r="B29" s="16"/>
      <c r="C29" s="26">
        <f>SUM(C14+C22+C27)</f>
        <v>460.03999999999996</v>
      </c>
      <c r="E29" s="10">
        <f>SUM(E14+E22+E27)</f>
        <v>92.6</v>
      </c>
      <c r="F29" s="16"/>
      <c r="G29" s="26">
        <f>SUM(G14+G22+G27)</f>
        <v>868.54</v>
      </c>
      <c r="I29" s="10">
        <f>SUM(I14+I22+I27)</f>
        <v>1174.99</v>
      </c>
      <c r="J29" s="16"/>
      <c r="K29" s="26">
        <f>SUM(K14+K22+K27)</f>
        <v>488.6</v>
      </c>
      <c r="M29" s="10">
        <f>SUM(M14+M22+M27)</f>
        <v>0</v>
      </c>
      <c r="N29" s="16"/>
      <c r="O29" s="26">
        <f>SUM(O14+O22+O27)</f>
        <v>528.99</v>
      </c>
      <c r="Q29" s="10">
        <f>SUM(Q14+Q22+Q27)</f>
        <v>928.17</v>
      </c>
      <c r="R29" s="16"/>
      <c r="S29" s="26">
        <f>SUM(S14+S22+S27)</f>
        <v>46.9</v>
      </c>
      <c r="U29" s="10">
        <f>SUM(U14+U22+U27)</f>
        <v>1500.38</v>
      </c>
      <c r="V29" s="16"/>
      <c r="W29" s="26">
        <f>SUM(W14+W22+W27)</f>
        <v>3408.16</v>
      </c>
      <c r="Y29" s="10">
        <f>SUM(Y14+Y22+Y27)</f>
        <v>1112.94</v>
      </c>
      <c r="Z29" s="43"/>
      <c r="AA29" s="8">
        <f>SUM(AA14+AA22+AA27)</f>
        <v>10610.310000000001</v>
      </c>
    </row>
    <row r="30" spans="1:27" x14ac:dyDescent="0.25">
      <c r="B30" s="16"/>
      <c r="C30" s="13"/>
      <c r="F30" s="16"/>
      <c r="G30" s="13"/>
      <c r="J30" s="16"/>
      <c r="K30" s="13"/>
      <c r="N30" s="16"/>
      <c r="O30" s="13"/>
      <c r="R30" s="16"/>
      <c r="S30" s="13"/>
      <c r="V30" s="16"/>
      <c r="W30" s="13"/>
      <c r="Z30" s="43"/>
      <c r="AA30" s="6"/>
    </row>
    <row r="31" spans="1:27" ht="12.75" customHeight="1" x14ac:dyDescent="0.25">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c r="E32" s="48"/>
      <c r="F32" s="53"/>
      <c r="G32" s="53"/>
      <c r="H32" s="48"/>
      <c r="I32" s="48"/>
      <c r="J32" s="53"/>
      <c r="K32" s="53"/>
      <c r="L32" s="48"/>
      <c r="M32" s="48"/>
      <c r="N32" s="53"/>
      <c r="O32" s="53"/>
      <c r="P32" s="48"/>
      <c r="Q32" s="48"/>
      <c r="R32" s="53"/>
      <c r="S32" s="53"/>
      <c r="T32" s="48"/>
      <c r="U32" s="48"/>
      <c r="V32" s="53"/>
      <c r="W32" s="53"/>
      <c r="X32" s="48"/>
      <c r="Y32" s="48"/>
      <c r="Z32" s="38">
        <f t="shared" ref="Z32:AA34" si="8">SUM(B32+D32+F32+H32+J32+L32+N32+P32+R32+T32+V32+X32)</f>
        <v>0</v>
      </c>
      <c r="AA32" s="56">
        <f t="shared" si="8"/>
        <v>0</v>
      </c>
    </row>
    <row r="33" spans="1:31" s="57" customFormat="1" x14ac:dyDescent="0.25">
      <c r="A33" s="52" t="s">
        <v>62</v>
      </c>
      <c r="B33" s="53"/>
      <c r="C33" s="53"/>
      <c r="D33" s="48"/>
      <c r="E33" s="48"/>
      <c r="F33" s="53"/>
      <c r="G33" s="53"/>
      <c r="H33" s="48"/>
      <c r="I33" s="48"/>
      <c r="J33" s="53"/>
      <c r="K33" s="53"/>
      <c r="L33" s="48"/>
      <c r="M33" s="48"/>
      <c r="N33" s="53"/>
      <c r="O33" s="53"/>
      <c r="P33" s="48"/>
      <c r="Q33" s="48"/>
      <c r="R33" s="53"/>
      <c r="S33" s="53"/>
      <c r="T33" s="48"/>
      <c r="U33" s="48"/>
      <c r="V33" s="53"/>
      <c r="W33" s="53"/>
      <c r="X33" s="48"/>
      <c r="Y33" s="48"/>
      <c r="Z33" s="38">
        <f t="shared" si="8"/>
        <v>0</v>
      </c>
      <c r="AA33" s="56">
        <f t="shared" si="8"/>
        <v>0</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25">
      <c r="A35" s="4" t="s">
        <v>59</v>
      </c>
      <c r="B35" s="70">
        <f t="shared" ref="B35:AA35" si="9">SUM(B32:B34)</f>
        <v>0</v>
      </c>
      <c r="C35" s="49">
        <f t="shared" si="9"/>
        <v>0</v>
      </c>
      <c r="D35" s="71">
        <f t="shared" si="9"/>
        <v>0</v>
      </c>
      <c r="E35" s="50">
        <f t="shared" si="9"/>
        <v>0</v>
      </c>
      <c r="F35" s="70">
        <f t="shared" si="9"/>
        <v>0</v>
      </c>
      <c r="G35" s="49">
        <f t="shared" si="9"/>
        <v>0</v>
      </c>
      <c r="H35" s="71">
        <f t="shared" si="9"/>
        <v>0</v>
      </c>
      <c r="I35" s="50">
        <f t="shared" si="9"/>
        <v>0</v>
      </c>
      <c r="J35" s="70">
        <f t="shared" si="9"/>
        <v>0</v>
      </c>
      <c r="K35" s="49">
        <f t="shared" si="9"/>
        <v>0</v>
      </c>
      <c r="L35" s="71">
        <f t="shared" si="9"/>
        <v>0</v>
      </c>
      <c r="M35" s="50">
        <f t="shared" si="9"/>
        <v>0</v>
      </c>
      <c r="N35" s="70">
        <f t="shared" si="9"/>
        <v>0</v>
      </c>
      <c r="O35" s="49">
        <f t="shared" si="9"/>
        <v>0</v>
      </c>
      <c r="P35" s="71">
        <f t="shared" si="9"/>
        <v>0</v>
      </c>
      <c r="Q35" s="50">
        <f t="shared" si="9"/>
        <v>0</v>
      </c>
      <c r="R35" s="70">
        <f t="shared" si="9"/>
        <v>0</v>
      </c>
      <c r="S35" s="49">
        <f t="shared" si="9"/>
        <v>0</v>
      </c>
      <c r="T35" s="71">
        <f t="shared" si="9"/>
        <v>0</v>
      </c>
      <c r="U35" s="50">
        <f t="shared" si="9"/>
        <v>0</v>
      </c>
      <c r="V35" s="70">
        <f t="shared" si="9"/>
        <v>0</v>
      </c>
      <c r="W35" s="49">
        <f t="shared" si="9"/>
        <v>0</v>
      </c>
      <c r="X35" s="71">
        <f t="shared" si="9"/>
        <v>0</v>
      </c>
      <c r="Y35" s="50">
        <f t="shared" si="9"/>
        <v>0</v>
      </c>
      <c r="Z35" s="74">
        <f t="shared" si="9"/>
        <v>0</v>
      </c>
      <c r="AA35" s="51">
        <f t="shared" si="9"/>
        <v>0</v>
      </c>
    </row>
    <row r="36" spans="1:31" s="4" customFormat="1" ht="12.75" customHeight="1" x14ac:dyDescent="0.25">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5">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5">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4" x14ac:dyDescent="0.25">
      <c r="A39" s="76" t="s">
        <v>64</v>
      </c>
      <c r="B39" s="77"/>
      <c r="C39" s="78">
        <f>C29-C5-C35</f>
        <v>432.03999999999996</v>
      </c>
      <c r="D39" s="77"/>
      <c r="E39" s="78">
        <f>E29-E5-E35</f>
        <v>83.6</v>
      </c>
      <c r="F39" s="78"/>
      <c r="G39" s="78">
        <f>G29-G5-G35</f>
        <v>820.54</v>
      </c>
      <c r="H39" s="77"/>
      <c r="I39" s="78">
        <f>I29-I5-I35</f>
        <v>1122.49</v>
      </c>
      <c r="J39" s="77"/>
      <c r="K39" s="78">
        <f>K29-K5-K35</f>
        <v>472.1</v>
      </c>
      <c r="L39" s="77"/>
      <c r="M39" s="78">
        <f>M29-M5-M35</f>
        <v>-12</v>
      </c>
      <c r="N39" s="78"/>
      <c r="O39" s="78">
        <f>O29-O5-O35</f>
        <v>504.99</v>
      </c>
      <c r="P39" s="77"/>
      <c r="Q39" s="78">
        <f>Q29-Q5-Q35</f>
        <v>818.67</v>
      </c>
      <c r="R39" s="77"/>
      <c r="S39" s="78">
        <f>S29-S5-S35</f>
        <v>35.4</v>
      </c>
      <c r="T39" s="77"/>
      <c r="U39" s="78">
        <f>U29-U5-U35</f>
        <v>1369.88</v>
      </c>
      <c r="V39" s="77"/>
      <c r="W39" s="78">
        <f>W29-W5-W35</f>
        <v>3198.66</v>
      </c>
      <c r="X39" s="77"/>
      <c r="Y39" s="78">
        <f>Y29-Y5-Y35</f>
        <v>1001.94</v>
      </c>
      <c r="Z39" s="77"/>
      <c r="AA39" s="78">
        <f>AA29-AA5-AA35</f>
        <v>9848.3100000000013</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AE40"/>
  <sheetViews>
    <sheetView workbookViewId="0">
      <pane xSplit="1" topLeftCell="T1" activePane="topRight" state="frozen"/>
      <selection pane="topRight"/>
    </sheetView>
  </sheetViews>
  <sheetFormatPr defaultColWidth="9.109375" defaultRowHeight="13.2" x14ac:dyDescent="0.25"/>
  <cols>
    <col min="1" max="1" width="50.6640625" style="263" customWidth="1"/>
    <col min="2" max="2" width="9.6640625" style="273" customWidth="1"/>
    <col min="3" max="3" width="14.5546875" style="274" customWidth="1"/>
    <col min="4" max="4" width="9.6640625" style="273" customWidth="1"/>
    <col min="5" max="5" width="14.5546875" style="274" customWidth="1"/>
    <col min="6" max="6" width="9.6640625" style="273" customWidth="1"/>
    <col min="7" max="7" width="14.5546875" style="274" customWidth="1"/>
    <col min="8" max="8" width="9.6640625" style="273" customWidth="1"/>
    <col min="9" max="9" width="14.5546875" style="274" customWidth="1"/>
    <col min="10" max="10" width="9.6640625" style="273" customWidth="1"/>
    <col min="11" max="11" width="14.5546875" style="274" customWidth="1"/>
    <col min="12" max="12" width="9.6640625" style="273" customWidth="1"/>
    <col min="13" max="13" width="14.5546875" style="274" customWidth="1"/>
    <col min="14" max="14" width="9.6640625" style="273" customWidth="1"/>
    <col min="15" max="15" width="14.5546875" style="274" customWidth="1"/>
    <col min="16" max="16" width="9.6640625" style="273" customWidth="1"/>
    <col min="17" max="17" width="14.5546875" style="274" customWidth="1"/>
    <col min="18" max="18" width="9.6640625" style="273" customWidth="1"/>
    <col min="19" max="19" width="14.5546875" style="274" customWidth="1"/>
    <col min="20" max="20" width="9.6640625" style="273" customWidth="1"/>
    <col min="21" max="21" width="14.5546875" style="274" customWidth="1"/>
    <col min="22" max="22" width="9.6640625" style="273" customWidth="1"/>
    <col min="23" max="23" width="14.5546875" style="274" customWidth="1"/>
    <col min="24" max="24" width="9.6640625" style="273" customWidth="1"/>
    <col min="25" max="25" width="14.5546875" style="274" customWidth="1"/>
    <col min="26" max="26" width="9.6640625" style="273" customWidth="1"/>
    <col min="27" max="27" width="14.5546875" style="274" customWidth="1"/>
    <col min="28" max="194" width="8.88671875" style="263" customWidth="1"/>
    <col min="195" max="16384" width="9.109375" style="263"/>
  </cols>
  <sheetData>
    <row r="1" spans="1:29" ht="16.5" customHeight="1" x14ac:dyDescent="0.25">
      <c r="A1" s="4" t="s">
        <v>88</v>
      </c>
      <c r="B1" s="644" t="s">
        <v>0</v>
      </c>
      <c r="C1" s="644"/>
      <c r="D1" s="645" t="s">
        <v>1</v>
      </c>
      <c r="E1" s="645"/>
      <c r="F1" s="644" t="s">
        <v>2</v>
      </c>
      <c r="G1" s="644"/>
      <c r="H1" s="645" t="s">
        <v>3</v>
      </c>
      <c r="I1" s="645"/>
      <c r="J1" s="644" t="s">
        <v>4</v>
      </c>
      <c r="K1" s="644"/>
      <c r="L1" s="645" t="s">
        <v>5</v>
      </c>
      <c r="M1" s="645"/>
      <c r="N1" s="644" t="s">
        <v>6</v>
      </c>
      <c r="O1" s="644"/>
      <c r="P1" s="645" t="s">
        <v>7</v>
      </c>
      <c r="Q1" s="645"/>
      <c r="R1" s="644" t="s">
        <v>8</v>
      </c>
      <c r="S1" s="644"/>
      <c r="T1" s="645" t="s">
        <v>9</v>
      </c>
      <c r="U1" s="645"/>
      <c r="V1" s="644" t="s">
        <v>10</v>
      </c>
      <c r="W1" s="644"/>
      <c r="X1" s="645" t="s">
        <v>11</v>
      </c>
      <c r="Y1" s="645"/>
      <c r="Z1" s="646" t="s">
        <v>12</v>
      </c>
      <c r="AA1" s="646"/>
    </row>
    <row r="2" spans="1:29" ht="12.75" customHeight="1" x14ac:dyDescent="0.25">
      <c r="A2" s="262" t="s">
        <v>65</v>
      </c>
      <c r="B2" s="264" t="s">
        <v>13</v>
      </c>
      <c r="C2" s="265" t="s">
        <v>14</v>
      </c>
      <c r="D2" s="266" t="s">
        <v>13</v>
      </c>
      <c r="E2" s="267" t="s">
        <v>14</v>
      </c>
      <c r="F2" s="264" t="s">
        <v>13</v>
      </c>
      <c r="G2" s="265" t="s">
        <v>14</v>
      </c>
      <c r="H2" s="266" t="s">
        <v>13</v>
      </c>
      <c r="I2" s="267" t="s">
        <v>14</v>
      </c>
      <c r="J2" s="264" t="s">
        <v>13</v>
      </c>
      <c r="K2" s="265" t="s">
        <v>14</v>
      </c>
      <c r="L2" s="266" t="s">
        <v>13</v>
      </c>
      <c r="M2" s="267" t="s">
        <v>14</v>
      </c>
      <c r="N2" s="264" t="s">
        <v>13</v>
      </c>
      <c r="O2" s="265" t="s">
        <v>14</v>
      </c>
      <c r="P2" s="266" t="s">
        <v>13</v>
      </c>
      <c r="Q2" s="267" t="s">
        <v>14</v>
      </c>
      <c r="R2" s="264" t="s">
        <v>13</v>
      </c>
      <c r="S2" s="265" t="s">
        <v>14</v>
      </c>
      <c r="T2" s="266" t="s">
        <v>13</v>
      </c>
      <c r="U2" s="267" t="s">
        <v>14</v>
      </c>
      <c r="V2" s="264" t="s">
        <v>13</v>
      </c>
      <c r="W2" s="265" t="s">
        <v>14</v>
      </c>
      <c r="X2" s="266" t="s">
        <v>13</v>
      </c>
      <c r="Y2" s="267" t="s">
        <v>14</v>
      </c>
      <c r="Z2" s="268" t="s">
        <v>13</v>
      </c>
      <c r="AA2" s="269" t="s">
        <v>14</v>
      </c>
    </row>
    <row r="3" spans="1:29" ht="12.75" customHeight="1" x14ac:dyDescent="0.25">
      <c r="A3" s="270" t="s">
        <v>77</v>
      </c>
      <c r="B3" s="271">
        <v>0</v>
      </c>
      <c r="C3" s="272">
        <v>0</v>
      </c>
      <c r="D3" s="273">
        <v>0</v>
      </c>
      <c r="E3" s="274">
        <v>0</v>
      </c>
      <c r="F3" s="271"/>
      <c r="G3" s="272"/>
      <c r="J3" s="271"/>
      <c r="K3" s="272"/>
      <c r="N3" s="271"/>
      <c r="O3" s="272"/>
      <c r="R3" s="271"/>
      <c r="S3" s="272"/>
      <c r="T3" s="273">
        <v>1</v>
      </c>
      <c r="U3" s="274">
        <v>2.5</v>
      </c>
      <c r="V3" s="271">
        <v>2</v>
      </c>
      <c r="W3" s="272">
        <v>5</v>
      </c>
      <c r="X3" s="273">
        <v>12</v>
      </c>
      <c r="Y3" s="274">
        <v>37.5</v>
      </c>
      <c r="Z3" s="275">
        <f>B3+D3+F3+H3+J3+L3+N3+P3+R3+T3+V3+X3</f>
        <v>15</v>
      </c>
      <c r="AA3" s="276">
        <f>C3+E3+G3+I3+K3+M3+O3+Q3+S3+U3+W3+Y3</f>
        <v>45</v>
      </c>
    </row>
    <row r="4" spans="1:29" ht="12.75" customHeight="1" x14ac:dyDescent="0.25">
      <c r="A4" s="277" t="s">
        <v>38</v>
      </c>
      <c r="B4" s="271"/>
      <c r="C4" s="278">
        <v>0</v>
      </c>
      <c r="E4" s="279">
        <v>0</v>
      </c>
      <c r="F4" s="271"/>
      <c r="G4" s="278"/>
      <c r="I4" s="279"/>
      <c r="J4" s="271"/>
      <c r="K4" s="278"/>
      <c r="M4" s="279"/>
      <c r="N4" s="271"/>
      <c r="O4" s="278"/>
      <c r="Q4" s="279"/>
      <c r="R4" s="271"/>
      <c r="S4" s="278"/>
      <c r="U4" s="279">
        <v>2</v>
      </c>
      <c r="V4" s="271"/>
      <c r="W4" s="278">
        <v>4</v>
      </c>
      <c r="Y4" s="279">
        <v>24</v>
      </c>
      <c r="Z4" s="275"/>
      <c r="AA4" s="280">
        <f>C4+E4+G4+I4+K4+M4+O4+Q4+S4+U4+W4+Y4</f>
        <v>30</v>
      </c>
    </row>
    <row r="5" spans="1:29" ht="12.75" customHeight="1" x14ac:dyDescent="0.25">
      <c r="A5" s="262" t="s">
        <v>15</v>
      </c>
      <c r="B5" s="271"/>
      <c r="C5" s="281">
        <f>SUM(C3:C4)</f>
        <v>0</v>
      </c>
      <c r="E5" s="282">
        <f>SUM(E3:E4)</f>
        <v>0</v>
      </c>
      <c r="F5" s="271"/>
      <c r="G5" s="281">
        <f>SUM(G3:G4)</f>
        <v>0</v>
      </c>
      <c r="I5" s="282">
        <f>SUM(I3:I4)</f>
        <v>0</v>
      </c>
      <c r="J5" s="271"/>
      <c r="K5" s="281">
        <f>SUM(K3:K4)</f>
        <v>0</v>
      </c>
      <c r="M5" s="282">
        <f>SUM(M3:M4)</f>
        <v>0</v>
      </c>
      <c r="N5" s="271"/>
      <c r="O5" s="281">
        <f>SUM(O3:O4)</f>
        <v>0</v>
      </c>
      <c r="Q5" s="282">
        <f>SUM(Q3:Q4)</f>
        <v>0</v>
      </c>
      <c r="R5" s="271"/>
      <c r="S5" s="281">
        <f>SUM(S3:S4)</f>
        <v>0</v>
      </c>
      <c r="U5" s="282">
        <f>SUM(U3:U4)</f>
        <v>4.5</v>
      </c>
      <c r="V5" s="271"/>
      <c r="W5" s="281">
        <f>SUM(W3:W4)</f>
        <v>9</v>
      </c>
      <c r="Y5" s="282">
        <f>SUM(Y3:Y4)</f>
        <v>61.5</v>
      </c>
      <c r="Z5" s="275"/>
      <c r="AA5" s="283">
        <f>SUM(AA3:AA4)</f>
        <v>75</v>
      </c>
    </row>
    <row r="6" spans="1:29" ht="12.75" customHeight="1" x14ac:dyDescent="0.25">
      <c r="A6" s="277"/>
      <c r="B6" s="271"/>
      <c r="C6" s="281"/>
      <c r="E6" s="282"/>
      <c r="F6" s="271"/>
      <c r="G6" s="281"/>
      <c r="I6" s="282"/>
      <c r="J6" s="271"/>
      <c r="K6" s="281"/>
      <c r="M6" s="282"/>
      <c r="N6" s="271"/>
      <c r="O6" s="281"/>
      <c r="Q6" s="282"/>
      <c r="R6" s="271"/>
      <c r="S6" s="281"/>
      <c r="U6" s="282"/>
      <c r="V6" s="271"/>
      <c r="W6" s="281"/>
      <c r="Y6" s="282"/>
      <c r="Z6" s="275"/>
      <c r="AA6" s="283"/>
    </row>
    <row r="7" spans="1:29" s="277" customFormat="1" ht="12.75" customHeight="1" x14ac:dyDescent="0.25">
      <c r="A7" s="277" t="s">
        <v>67</v>
      </c>
      <c r="B7" s="271"/>
      <c r="C7" s="284">
        <v>0</v>
      </c>
      <c r="D7" s="273"/>
      <c r="E7" s="285">
        <v>0</v>
      </c>
      <c r="F7" s="271"/>
      <c r="G7" s="284">
        <v>0</v>
      </c>
      <c r="H7" s="273"/>
      <c r="I7" s="285">
        <v>0</v>
      </c>
      <c r="J7" s="271"/>
      <c r="K7" s="284">
        <v>0</v>
      </c>
      <c r="L7" s="273"/>
      <c r="M7" s="285">
        <v>0</v>
      </c>
      <c r="N7" s="271"/>
      <c r="O7" s="284"/>
      <c r="P7" s="273"/>
      <c r="Q7" s="285"/>
      <c r="R7" s="186"/>
      <c r="S7" s="200"/>
      <c r="T7" s="273"/>
      <c r="U7" s="285">
        <v>346.51</v>
      </c>
      <c r="V7" s="271"/>
      <c r="W7" s="284">
        <v>875.42</v>
      </c>
      <c r="X7" s="273"/>
      <c r="Y7" s="285">
        <v>3479.96</v>
      </c>
      <c r="Z7" s="286"/>
      <c r="AA7" s="287">
        <f>C7+E7+G7+I7+K7+M7+O7+Q7+S7+U7+W7+Y7</f>
        <v>4701.8899999999994</v>
      </c>
      <c r="AC7" s="285"/>
    </row>
    <row r="8" spans="1:29" ht="12.75" customHeight="1" x14ac:dyDescent="0.25">
      <c r="A8" s="262"/>
      <c r="B8" s="271"/>
      <c r="C8" s="281"/>
      <c r="E8" s="282"/>
      <c r="F8" s="271"/>
      <c r="G8" s="281"/>
      <c r="I8" s="282"/>
      <c r="J8" s="271"/>
      <c r="K8" s="281"/>
      <c r="M8" s="282"/>
      <c r="N8" s="271"/>
      <c r="O8" s="281"/>
      <c r="Q8" s="282"/>
      <c r="R8" s="186"/>
      <c r="S8" s="197"/>
      <c r="U8" s="282"/>
      <c r="V8" s="271"/>
      <c r="W8" s="281"/>
      <c r="Y8" s="282"/>
      <c r="Z8" s="286"/>
      <c r="AA8" s="283"/>
      <c r="AC8" s="288"/>
    </row>
    <row r="9" spans="1:29" ht="12.75" customHeight="1" x14ac:dyDescent="0.25">
      <c r="A9" s="262" t="s">
        <v>24</v>
      </c>
      <c r="B9" s="271"/>
      <c r="C9" s="272"/>
      <c r="F9" s="271"/>
      <c r="G9" s="272"/>
      <c r="J9" s="271"/>
      <c r="K9" s="272"/>
      <c r="N9" s="271"/>
      <c r="O9" s="272"/>
      <c r="R9" s="186"/>
      <c r="S9" s="187"/>
      <c r="V9" s="271"/>
      <c r="W9" s="272"/>
      <c r="Z9" s="275"/>
      <c r="AA9" s="276"/>
    </row>
    <row r="10" spans="1:29" ht="12.75" customHeight="1" x14ac:dyDescent="0.25">
      <c r="A10" s="277" t="s">
        <v>26</v>
      </c>
      <c r="B10" s="271"/>
      <c r="C10" s="272"/>
      <c r="F10" s="271"/>
      <c r="G10" s="272"/>
      <c r="J10" s="271"/>
      <c r="K10" s="272"/>
      <c r="N10" s="271"/>
      <c r="O10" s="272"/>
      <c r="R10" s="186"/>
      <c r="S10" s="187"/>
      <c r="T10" s="273">
        <v>1</v>
      </c>
      <c r="U10" s="274">
        <v>16.79</v>
      </c>
      <c r="V10" s="271">
        <v>2</v>
      </c>
      <c r="W10" s="272">
        <v>91.2</v>
      </c>
      <c r="X10" s="273">
        <v>9</v>
      </c>
      <c r="Y10" s="274">
        <v>174.7</v>
      </c>
      <c r="Z10" s="275">
        <f t="shared" ref="Z10:AA13" si="0">B10+D10+F10+H10+J10+L10+N10+P10+R10+T10+V10+X10</f>
        <v>12</v>
      </c>
      <c r="AA10" s="276">
        <f t="shared" si="0"/>
        <v>282.69</v>
      </c>
    </row>
    <row r="11" spans="1:29" ht="12.75" customHeight="1" x14ac:dyDescent="0.25">
      <c r="A11" s="277" t="s">
        <v>98</v>
      </c>
      <c r="B11" s="271"/>
      <c r="C11" s="272"/>
      <c r="F11" s="271"/>
      <c r="G11" s="272"/>
      <c r="J11" s="271"/>
      <c r="K11" s="272"/>
      <c r="N11" s="271"/>
      <c r="O11" s="272"/>
      <c r="R11" s="186"/>
      <c r="S11" s="187"/>
      <c r="V11" s="271"/>
      <c r="W11" s="272"/>
      <c r="X11" s="273">
        <v>2</v>
      </c>
      <c r="Y11" s="274">
        <v>20.99</v>
      </c>
      <c r="Z11" s="275">
        <f t="shared" ref="Z11" si="1">B11+D11+F11+H11+J11+L11+N11+P11+R11+T11+V11+X11</f>
        <v>2</v>
      </c>
      <c r="AA11" s="276">
        <f t="shared" ref="AA11" si="2">C11+E11+G11+I11+K11+M11+O11+Q11+S11+U11+W11+Y11</f>
        <v>20.99</v>
      </c>
    </row>
    <row r="12" spans="1:29" ht="12.75" customHeight="1" x14ac:dyDescent="0.25">
      <c r="A12" s="360" t="s">
        <v>76</v>
      </c>
      <c r="B12" s="271"/>
      <c r="C12" s="272"/>
      <c r="F12" s="271"/>
      <c r="G12" s="272"/>
      <c r="J12" s="271"/>
      <c r="K12" s="272"/>
      <c r="N12" s="271"/>
      <c r="O12" s="272"/>
      <c r="R12" s="271"/>
      <c r="S12" s="272"/>
      <c r="V12" s="271"/>
      <c r="W12" s="272"/>
      <c r="Z12" s="275">
        <f t="shared" si="0"/>
        <v>0</v>
      </c>
      <c r="AA12" s="276">
        <f t="shared" si="0"/>
        <v>0</v>
      </c>
    </row>
    <row r="13" spans="1:29" ht="12.75" customHeight="1" x14ac:dyDescent="0.25">
      <c r="A13" s="277" t="s">
        <v>72</v>
      </c>
      <c r="B13" s="278"/>
      <c r="C13" s="289"/>
      <c r="D13" s="279"/>
      <c r="E13" s="290"/>
      <c r="F13" s="278"/>
      <c r="G13" s="289"/>
      <c r="H13" s="279"/>
      <c r="I13" s="290"/>
      <c r="J13" s="278"/>
      <c r="K13" s="289"/>
      <c r="L13" s="279"/>
      <c r="M13" s="290"/>
      <c r="N13" s="278"/>
      <c r="O13" s="289"/>
      <c r="P13" s="279"/>
      <c r="Q13" s="290"/>
      <c r="R13" s="278"/>
      <c r="S13" s="289"/>
      <c r="T13" s="279"/>
      <c r="U13" s="290"/>
      <c r="V13" s="278"/>
      <c r="W13" s="289"/>
      <c r="X13" s="279"/>
      <c r="Y13" s="290"/>
      <c r="Z13" s="275">
        <f t="shared" si="0"/>
        <v>0</v>
      </c>
      <c r="AA13" s="276">
        <f t="shared" si="0"/>
        <v>0</v>
      </c>
    </row>
    <row r="14" spans="1:29" ht="12.75" customHeight="1" x14ac:dyDescent="0.25">
      <c r="A14" s="291" t="s">
        <v>20</v>
      </c>
      <c r="B14" s="16">
        <f t="shared" ref="B14:AA14" si="3">SUM(B10:B13)</f>
        <v>0</v>
      </c>
      <c r="C14" s="26">
        <f t="shared" si="3"/>
        <v>0</v>
      </c>
      <c r="D14" s="23">
        <f t="shared" si="3"/>
        <v>0</v>
      </c>
      <c r="E14" s="529">
        <f t="shared" si="3"/>
        <v>0</v>
      </c>
      <c r="F14" s="271">
        <f t="shared" si="3"/>
        <v>0</v>
      </c>
      <c r="G14" s="281">
        <f t="shared" si="3"/>
        <v>0</v>
      </c>
      <c r="H14" s="273">
        <f t="shared" si="3"/>
        <v>0</v>
      </c>
      <c r="I14" s="282">
        <f t="shared" si="3"/>
        <v>0</v>
      </c>
      <c r="J14" s="271">
        <f t="shared" si="3"/>
        <v>0</v>
      </c>
      <c r="K14" s="281">
        <f t="shared" si="3"/>
        <v>0</v>
      </c>
      <c r="L14" s="273">
        <f t="shared" si="3"/>
        <v>0</v>
      </c>
      <c r="M14" s="282">
        <f t="shared" si="3"/>
        <v>0</v>
      </c>
      <c r="N14" s="271">
        <f t="shared" si="3"/>
        <v>0</v>
      </c>
      <c r="O14" s="281">
        <f t="shared" si="3"/>
        <v>0</v>
      </c>
      <c r="P14" s="273">
        <f t="shared" si="3"/>
        <v>0</v>
      </c>
      <c r="Q14" s="282">
        <f t="shared" si="3"/>
        <v>0</v>
      </c>
      <c r="R14" s="271">
        <f t="shared" si="3"/>
        <v>0</v>
      </c>
      <c r="S14" s="281">
        <f t="shared" si="3"/>
        <v>0</v>
      </c>
      <c r="T14" s="273">
        <f t="shared" si="3"/>
        <v>1</v>
      </c>
      <c r="U14" s="282">
        <f t="shared" si="3"/>
        <v>16.79</v>
      </c>
      <c r="V14" s="271">
        <f t="shared" si="3"/>
        <v>2</v>
      </c>
      <c r="W14" s="281">
        <f t="shared" si="3"/>
        <v>91.2</v>
      </c>
      <c r="X14" s="273">
        <f t="shared" si="3"/>
        <v>11</v>
      </c>
      <c r="Y14" s="282">
        <f t="shared" si="3"/>
        <v>195.69</v>
      </c>
      <c r="Z14" s="292">
        <f t="shared" si="3"/>
        <v>14</v>
      </c>
      <c r="AA14" s="293">
        <f t="shared" si="3"/>
        <v>303.68</v>
      </c>
    </row>
    <row r="15" spans="1:29" ht="12.75" customHeight="1" x14ac:dyDescent="0.25">
      <c r="B15" s="271"/>
      <c r="C15" s="272"/>
      <c r="F15" s="271"/>
      <c r="G15" s="272"/>
      <c r="J15" s="271"/>
      <c r="K15" s="272"/>
      <c r="N15" s="271"/>
      <c r="O15" s="272"/>
      <c r="R15" s="271"/>
      <c r="S15" s="272"/>
      <c r="V15" s="271"/>
      <c r="W15" s="272"/>
      <c r="Z15" s="275"/>
      <c r="AA15" s="276"/>
    </row>
    <row r="16" spans="1:29" ht="12.75" customHeight="1" x14ac:dyDescent="0.25">
      <c r="A16" s="262" t="s">
        <v>25</v>
      </c>
      <c r="B16" s="271"/>
      <c r="C16" s="272"/>
      <c r="F16" s="271"/>
      <c r="G16" s="272"/>
      <c r="J16" s="271"/>
      <c r="K16" s="272"/>
      <c r="N16" s="271"/>
      <c r="O16" s="272"/>
      <c r="R16" s="271"/>
      <c r="S16" s="272"/>
      <c r="V16" s="271"/>
      <c r="W16" s="272"/>
      <c r="Z16" s="275"/>
      <c r="AA16" s="276"/>
    </row>
    <row r="17" spans="1:27" ht="12.75" customHeight="1" x14ac:dyDescent="0.25">
      <c r="A17" s="277" t="s">
        <v>49</v>
      </c>
      <c r="B17" s="271"/>
      <c r="C17" s="272"/>
      <c r="F17" s="271"/>
      <c r="G17" s="272"/>
      <c r="J17" s="271"/>
      <c r="K17" s="272"/>
      <c r="N17" s="271"/>
      <c r="O17" s="272"/>
      <c r="R17" s="271"/>
      <c r="S17" s="272"/>
      <c r="V17" s="271"/>
      <c r="W17" s="272"/>
      <c r="Z17" s="275">
        <f t="shared" ref="Z17:AA21" si="4">B17+D17+F17+H17+J17+L17+N17+P17+R17+T17+V17+X17</f>
        <v>0</v>
      </c>
      <c r="AA17" s="276">
        <f t="shared" si="4"/>
        <v>0</v>
      </c>
    </row>
    <row r="18" spans="1:27" ht="12.75" customHeight="1" x14ac:dyDescent="0.25">
      <c r="A18" s="277" t="s">
        <v>22</v>
      </c>
      <c r="B18" s="271"/>
      <c r="C18" s="272"/>
      <c r="F18" s="271"/>
      <c r="G18" s="272"/>
      <c r="J18" s="271"/>
      <c r="K18" s="272"/>
      <c r="M18" s="613"/>
      <c r="N18" s="271"/>
      <c r="O18" s="272"/>
      <c r="R18" s="271"/>
      <c r="S18" s="272"/>
      <c r="V18" s="271"/>
      <c r="W18" s="272"/>
      <c r="Z18" s="275">
        <f t="shared" si="4"/>
        <v>0</v>
      </c>
      <c r="AA18" s="276">
        <f t="shared" si="4"/>
        <v>0</v>
      </c>
    </row>
    <row r="19" spans="1:27" ht="12.75" customHeight="1" x14ac:dyDescent="0.25">
      <c r="A19" s="277" t="s">
        <v>53</v>
      </c>
      <c r="B19" s="271"/>
      <c r="C19" s="16"/>
      <c r="E19" s="530"/>
      <c r="F19" s="271"/>
      <c r="G19" s="16"/>
      <c r="I19" s="530"/>
      <c r="J19" s="271"/>
      <c r="K19" s="272"/>
      <c r="N19" s="271"/>
      <c r="O19" s="272"/>
      <c r="Q19" s="613"/>
      <c r="R19" s="271"/>
      <c r="S19" s="272"/>
      <c r="V19" s="271"/>
      <c r="W19" s="272"/>
      <c r="Z19" s="275">
        <f t="shared" si="4"/>
        <v>0</v>
      </c>
      <c r="AA19" s="276">
        <f t="shared" si="4"/>
        <v>0</v>
      </c>
    </row>
    <row r="20" spans="1:27" ht="12.75" customHeight="1" x14ac:dyDescent="0.25">
      <c r="A20" s="277" t="s">
        <v>23</v>
      </c>
      <c r="B20" s="271"/>
      <c r="C20" s="16"/>
      <c r="E20" s="530"/>
      <c r="F20" s="271"/>
      <c r="G20" s="16"/>
      <c r="I20" s="530"/>
      <c r="J20" s="271"/>
      <c r="K20" s="272"/>
      <c r="M20" s="613"/>
      <c r="N20" s="271"/>
      <c r="O20" s="272"/>
      <c r="Q20" s="613"/>
      <c r="R20" s="186"/>
      <c r="S20" s="187"/>
      <c r="V20" s="271"/>
      <c r="W20" s="272"/>
      <c r="Z20" s="275">
        <f t="shared" si="4"/>
        <v>0</v>
      </c>
      <c r="AA20" s="276">
        <f t="shared" si="4"/>
        <v>0</v>
      </c>
    </row>
    <row r="21" spans="1:27" ht="12.75" customHeight="1" x14ac:dyDescent="0.25">
      <c r="A21" s="277" t="s">
        <v>55</v>
      </c>
      <c r="B21" s="278"/>
      <c r="C21" s="289"/>
      <c r="D21" s="279"/>
      <c r="E21" s="290"/>
      <c r="F21" s="278"/>
      <c r="G21" s="289"/>
      <c r="H21" s="279"/>
      <c r="I21" s="290"/>
      <c r="J21" s="271"/>
      <c r="K21" s="272"/>
      <c r="N21" s="271"/>
      <c r="O21" s="272"/>
      <c r="R21" s="271"/>
      <c r="S21" s="272"/>
      <c r="V21" s="271"/>
      <c r="W21" s="272"/>
      <c r="Z21" s="275">
        <f t="shared" si="4"/>
        <v>0</v>
      </c>
      <c r="AA21" s="276">
        <f t="shared" si="4"/>
        <v>0</v>
      </c>
    </row>
    <row r="22" spans="1:27" ht="12.75" customHeight="1" x14ac:dyDescent="0.25">
      <c r="A22" s="262" t="s">
        <v>21</v>
      </c>
      <c r="B22" s="271">
        <f t="shared" ref="B22:AA22" si="5">SUM(B17:B21)</f>
        <v>0</v>
      </c>
      <c r="C22" s="281">
        <f t="shared" si="5"/>
        <v>0</v>
      </c>
      <c r="D22" s="273">
        <f t="shared" si="5"/>
        <v>0</v>
      </c>
      <c r="E22" s="282">
        <f t="shared" si="5"/>
        <v>0</v>
      </c>
      <c r="F22" s="271">
        <f t="shared" si="5"/>
        <v>0</v>
      </c>
      <c r="G22" s="281">
        <f t="shared" si="5"/>
        <v>0</v>
      </c>
      <c r="H22" s="273">
        <f t="shared" si="5"/>
        <v>0</v>
      </c>
      <c r="I22" s="282">
        <f t="shared" si="5"/>
        <v>0</v>
      </c>
      <c r="J22" s="294">
        <f t="shared" si="5"/>
        <v>0</v>
      </c>
      <c r="K22" s="295">
        <f t="shared" si="5"/>
        <v>0</v>
      </c>
      <c r="L22" s="296">
        <f t="shared" si="5"/>
        <v>0</v>
      </c>
      <c r="M22" s="297">
        <f t="shared" si="5"/>
        <v>0</v>
      </c>
      <c r="N22" s="294">
        <f t="shared" si="5"/>
        <v>0</v>
      </c>
      <c r="O22" s="295">
        <f t="shared" si="5"/>
        <v>0</v>
      </c>
      <c r="P22" s="296">
        <f t="shared" si="5"/>
        <v>0</v>
      </c>
      <c r="Q22" s="297">
        <f t="shared" si="5"/>
        <v>0</v>
      </c>
      <c r="R22" s="294">
        <f t="shared" si="5"/>
        <v>0</v>
      </c>
      <c r="S22" s="295">
        <f t="shared" si="5"/>
        <v>0</v>
      </c>
      <c r="T22" s="296">
        <f t="shared" si="5"/>
        <v>0</v>
      </c>
      <c r="U22" s="297">
        <f t="shared" si="5"/>
        <v>0</v>
      </c>
      <c r="V22" s="294">
        <f t="shared" si="5"/>
        <v>0</v>
      </c>
      <c r="W22" s="295">
        <f t="shared" si="5"/>
        <v>0</v>
      </c>
      <c r="X22" s="296">
        <f t="shared" si="5"/>
        <v>0</v>
      </c>
      <c r="Y22" s="297">
        <f t="shared" si="5"/>
        <v>0</v>
      </c>
      <c r="Z22" s="292">
        <f t="shared" si="5"/>
        <v>0</v>
      </c>
      <c r="AA22" s="293">
        <f t="shared" si="5"/>
        <v>0</v>
      </c>
    </row>
    <row r="23" spans="1:27" ht="12.75" customHeight="1" x14ac:dyDescent="0.25">
      <c r="A23" s="262"/>
      <c r="B23" s="271"/>
      <c r="C23" s="298"/>
      <c r="E23" s="299"/>
      <c r="F23" s="271"/>
      <c r="G23" s="298"/>
      <c r="I23" s="299"/>
      <c r="J23" s="271"/>
      <c r="K23" s="298"/>
      <c r="M23" s="299"/>
      <c r="N23" s="271"/>
      <c r="O23" s="298"/>
      <c r="Q23" s="299"/>
      <c r="R23" s="271"/>
      <c r="S23" s="298"/>
      <c r="U23" s="299"/>
      <c r="V23" s="271"/>
      <c r="W23" s="298"/>
      <c r="Y23" s="299"/>
      <c r="Z23" s="275"/>
      <c r="AA23" s="300"/>
    </row>
    <row r="24" spans="1:27" ht="12.75" customHeight="1" x14ac:dyDescent="0.25">
      <c r="A24" s="262" t="s">
        <v>27</v>
      </c>
      <c r="B24" s="271"/>
      <c r="C24" s="272"/>
      <c r="F24" s="271"/>
      <c r="G24" s="272"/>
      <c r="J24" s="271"/>
      <c r="K24" s="272"/>
      <c r="N24" s="271"/>
      <c r="O24" s="272"/>
      <c r="R24" s="271"/>
      <c r="S24" s="272"/>
      <c r="V24" s="271"/>
      <c r="W24" s="272"/>
      <c r="Z24" s="275"/>
      <c r="AA24" s="276"/>
    </row>
    <row r="25" spans="1:27" ht="12.75" customHeight="1" x14ac:dyDescent="0.25">
      <c r="A25" s="277" t="s">
        <v>50</v>
      </c>
      <c r="B25" s="271"/>
      <c r="C25" s="272"/>
      <c r="F25" s="271"/>
      <c r="G25" s="272"/>
      <c r="J25" s="271"/>
      <c r="K25" s="272"/>
      <c r="N25" s="271"/>
      <c r="O25" s="301"/>
      <c r="Q25" s="302"/>
      <c r="R25" s="186"/>
      <c r="S25" s="217"/>
      <c r="U25" s="302"/>
      <c r="V25" s="271"/>
      <c r="W25" s="301"/>
      <c r="X25" s="273">
        <v>1</v>
      </c>
      <c r="Y25" s="302">
        <v>30</v>
      </c>
      <c r="Z25" s="275">
        <f>B25+D25+F25+H25+J25+L25+N25+P25+R25+T25+V25+X25</f>
        <v>1</v>
      </c>
      <c r="AA25" s="303">
        <f>C25+E25+G25+I25+K25+M25+O25+Q25+S25+U25+W25+Y25</f>
        <v>30</v>
      </c>
    </row>
    <row r="26" spans="1:27" ht="12.75" customHeight="1" x14ac:dyDescent="0.25">
      <c r="A26" s="277" t="s">
        <v>51</v>
      </c>
      <c r="B26" s="271"/>
      <c r="C26" s="272"/>
      <c r="F26" s="271"/>
      <c r="G26" s="272"/>
      <c r="J26" s="271"/>
      <c r="K26" s="272"/>
      <c r="N26" s="271"/>
      <c r="O26" s="301"/>
      <c r="Q26" s="302"/>
      <c r="R26" s="186"/>
      <c r="S26" s="217"/>
      <c r="U26" s="302"/>
      <c r="V26" s="271"/>
      <c r="W26" s="301"/>
      <c r="Y26" s="302"/>
      <c r="Z26" s="275">
        <f>B26+D26+F26+H26+J26+L26+N26+P26+R26+T26+V26+X26</f>
        <v>0</v>
      </c>
      <c r="AA26" s="303">
        <f>C26+E26+G26+I26+K26+M26+O26+Q26+S26+U26+W26+Y26</f>
        <v>0</v>
      </c>
    </row>
    <row r="27" spans="1:27" s="311" customFormat="1" ht="12.75" customHeight="1" x14ac:dyDescent="0.25">
      <c r="A27" s="304" t="s">
        <v>68</v>
      </c>
      <c r="B27" s="305">
        <f t="shared" ref="B27:Y27" si="6">B25+B26</f>
        <v>0</v>
      </c>
      <c r="C27" s="306">
        <f t="shared" si="6"/>
        <v>0</v>
      </c>
      <c r="D27" s="307">
        <f t="shared" si="6"/>
        <v>0</v>
      </c>
      <c r="E27" s="308">
        <f t="shared" si="6"/>
        <v>0</v>
      </c>
      <c r="F27" s="305">
        <f t="shared" si="6"/>
        <v>0</v>
      </c>
      <c r="G27" s="306">
        <f t="shared" si="6"/>
        <v>0</v>
      </c>
      <c r="H27" s="307">
        <f t="shared" si="6"/>
        <v>0</v>
      </c>
      <c r="I27" s="308">
        <f t="shared" si="6"/>
        <v>0</v>
      </c>
      <c r="J27" s="305">
        <f t="shared" si="6"/>
        <v>0</v>
      </c>
      <c r="K27" s="306">
        <f t="shared" si="6"/>
        <v>0</v>
      </c>
      <c r="L27" s="307">
        <f t="shared" si="6"/>
        <v>0</v>
      </c>
      <c r="M27" s="308">
        <f t="shared" si="6"/>
        <v>0</v>
      </c>
      <c r="N27" s="305">
        <f t="shared" si="6"/>
        <v>0</v>
      </c>
      <c r="O27" s="306">
        <f t="shared" si="6"/>
        <v>0</v>
      </c>
      <c r="P27" s="307">
        <f t="shared" si="6"/>
        <v>0</v>
      </c>
      <c r="Q27" s="308">
        <f t="shared" si="6"/>
        <v>0</v>
      </c>
      <c r="R27" s="305">
        <f t="shared" si="6"/>
        <v>0</v>
      </c>
      <c r="S27" s="306">
        <f t="shared" si="6"/>
        <v>0</v>
      </c>
      <c r="T27" s="307">
        <f t="shared" si="6"/>
        <v>0</v>
      </c>
      <c r="U27" s="308">
        <f t="shared" si="6"/>
        <v>0</v>
      </c>
      <c r="V27" s="305">
        <f t="shared" si="6"/>
        <v>0</v>
      </c>
      <c r="W27" s="306">
        <f t="shared" si="6"/>
        <v>0</v>
      </c>
      <c r="X27" s="307">
        <f t="shared" si="6"/>
        <v>1</v>
      </c>
      <c r="Y27" s="308">
        <f t="shared" si="6"/>
        <v>30</v>
      </c>
      <c r="Z27" s="309">
        <f t="shared" ref="Z27:AA27" si="7">SUM(Z25:Z26)</f>
        <v>1</v>
      </c>
      <c r="AA27" s="310">
        <f t="shared" si="7"/>
        <v>30</v>
      </c>
    </row>
    <row r="28" spans="1:27" s="311" customFormat="1" ht="12.75" customHeight="1" x14ac:dyDescent="0.25">
      <c r="A28" s="304"/>
      <c r="B28" s="312"/>
      <c r="C28" s="313"/>
      <c r="D28" s="314"/>
      <c r="E28" s="315"/>
      <c r="F28" s="312"/>
      <c r="G28" s="313"/>
      <c r="H28" s="314"/>
      <c r="I28" s="315"/>
      <c r="J28" s="312"/>
      <c r="K28" s="313"/>
      <c r="L28" s="314"/>
      <c r="M28" s="315"/>
      <c r="N28" s="312"/>
      <c r="O28" s="313"/>
      <c r="P28" s="314"/>
      <c r="Q28" s="315"/>
      <c r="R28" s="312"/>
      <c r="S28" s="313"/>
      <c r="T28" s="314"/>
      <c r="U28" s="315"/>
      <c r="V28" s="312"/>
      <c r="W28" s="313"/>
      <c r="X28" s="314"/>
      <c r="Y28" s="315"/>
      <c r="Z28" s="316"/>
      <c r="AA28" s="317"/>
    </row>
    <row r="29" spans="1:27" ht="12.75" customHeight="1" x14ac:dyDescent="0.25">
      <c r="A29" s="318" t="s">
        <v>19</v>
      </c>
      <c r="B29" s="271"/>
      <c r="C29" s="281">
        <f>SUM(C14+C22+C27)</f>
        <v>0</v>
      </c>
      <c r="E29" s="282">
        <f>SUM(E14+E22+E27)</f>
        <v>0</v>
      </c>
      <c r="F29" s="271"/>
      <c r="G29" s="281">
        <f>SUM(G14+G22+G27)</f>
        <v>0</v>
      </c>
      <c r="I29" s="282">
        <f>SUM(I14+I22+I27)</f>
        <v>0</v>
      </c>
      <c r="J29" s="271"/>
      <c r="K29" s="281">
        <f>SUM(K14+K22+K27)</f>
        <v>0</v>
      </c>
      <c r="M29" s="282">
        <f>SUM(M14+M22+M27)</f>
        <v>0</v>
      </c>
      <c r="N29" s="271"/>
      <c r="O29" s="281">
        <f>SUM(O14+O22+O27)</f>
        <v>0</v>
      </c>
      <c r="Q29" s="282">
        <f>SUM(Q14+Q22+Q27)</f>
        <v>0</v>
      </c>
      <c r="R29" s="271"/>
      <c r="S29" s="281">
        <f>SUM(S14+S22+S27)</f>
        <v>0</v>
      </c>
      <c r="U29" s="282">
        <f>SUM(U14+U22+U27)</f>
        <v>16.79</v>
      </c>
      <c r="V29" s="271"/>
      <c r="W29" s="281">
        <f>SUM(W14+W22+W27)</f>
        <v>91.2</v>
      </c>
      <c r="Y29" s="282">
        <f>SUM(Y14+Y22+Y27)</f>
        <v>225.69</v>
      </c>
      <c r="Z29" s="275"/>
      <c r="AA29" s="300">
        <f>SUM(AA14+AA22+AA27)</f>
        <v>333.68</v>
      </c>
    </row>
    <row r="30" spans="1:27" ht="12.75" customHeight="1" x14ac:dyDescent="0.25">
      <c r="B30" s="271"/>
      <c r="C30" s="272"/>
      <c r="F30" s="271"/>
      <c r="G30" s="272"/>
      <c r="J30" s="271"/>
      <c r="K30" s="272"/>
      <c r="N30" s="271"/>
      <c r="O30" s="272"/>
      <c r="R30" s="271"/>
      <c r="S30" s="272"/>
      <c r="V30" s="271"/>
      <c r="W30" s="272"/>
      <c r="Z30" s="275"/>
      <c r="AA30" s="276"/>
    </row>
    <row r="31" spans="1:27" ht="12.75" customHeight="1" x14ac:dyDescent="0.25">
      <c r="A31" s="262" t="s">
        <v>28</v>
      </c>
      <c r="B31" s="271"/>
      <c r="C31" s="281"/>
      <c r="E31" s="282"/>
      <c r="F31" s="271"/>
      <c r="G31" s="319"/>
      <c r="I31" s="282"/>
      <c r="J31" s="271"/>
      <c r="K31" s="281"/>
      <c r="M31" s="282"/>
      <c r="N31" s="271"/>
      <c r="O31" s="281"/>
      <c r="Q31" s="282"/>
      <c r="R31" s="271"/>
      <c r="S31" s="281"/>
      <c r="U31" s="282"/>
      <c r="V31" s="271"/>
      <c r="W31" s="281"/>
      <c r="Y31" s="320"/>
      <c r="Z31" s="275"/>
      <c r="AA31" s="283"/>
    </row>
    <row r="32" spans="1:27" s="326" customFormat="1" x14ac:dyDescent="0.25">
      <c r="A32" s="321" t="s">
        <v>46</v>
      </c>
      <c r="B32" s="322"/>
      <c r="C32" s="322"/>
      <c r="D32" s="323"/>
      <c r="E32" s="323"/>
      <c r="F32" s="322"/>
      <c r="G32" s="322"/>
      <c r="H32" s="323"/>
      <c r="I32" s="323"/>
      <c r="J32" s="322"/>
      <c r="K32" s="322"/>
      <c r="L32" s="323"/>
      <c r="M32" s="323"/>
      <c r="N32" s="322"/>
      <c r="O32" s="322"/>
      <c r="P32" s="323"/>
      <c r="Q32" s="323"/>
      <c r="R32" s="322"/>
      <c r="S32" s="322"/>
      <c r="T32" s="323"/>
      <c r="U32" s="323"/>
      <c r="V32" s="322"/>
      <c r="W32" s="322"/>
      <c r="X32" s="323"/>
      <c r="Y32" s="323"/>
      <c r="Z32" s="324">
        <f t="shared" ref="Z32:AA34" si="8">SUM(B32+D32+F32+H32+J32+L32+N32+P32+R32+T32+V32+X32)</f>
        <v>0</v>
      </c>
      <c r="AA32" s="325">
        <f t="shared" si="8"/>
        <v>0</v>
      </c>
    </row>
    <row r="33" spans="1:31" s="326" customFormat="1" x14ac:dyDescent="0.25">
      <c r="A33" s="321" t="s">
        <v>62</v>
      </c>
      <c r="B33" s="322"/>
      <c r="C33" s="322"/>
      <c r="D33" s="323"/>
      <c r="E33" s="323"/>
      <c r="F33" s="322"/>
      <c r="G33" s="322"/>
      <c r="H33" s="323"/>
      <c r="I33" s="323"/>
      <c r="J33" s="322"/>
      <c r="K33" s="322"/>
      <c r="L33" s="323"/>
      <c r="M33" s="323"/>
      <c r="N33" s="322"/>
      <c r="O33" s="322"/>
      <c r="P33" s="323"/>
      <c r="Q33" s="323"/>
      <c r="R33" s="322"/>
      <c r="S33" s="322"/>
      <c r="T33" s="323"/>
      <c r="U33" s="323"/>
      <c r="V33" s="322"/>
      <c r="W33" s="322"/>
      <c r="X33" s="323"/>
      <c r="Y33" s="323"/>
      <c r="Z33" s="324">
        <f t="shared" si="8"/>
        <v>0</v>
      </c>
      <c r="AA33" s="325">
        <f t="shared" si="8"/>
        <v>0</v>
      </c>
    </row>
    <row r="34" spans="1:31" s="326" customFormat="1" x14ac:dyDescent="0.25">
      <c r="A34" s="321" t="s">
        <v>47</v>
      </c>
      <c r="B34" s="327"/>
      <c r="C34" s="327"/>
      <c r="D34" s="328"/>
      <c r="E34" s="328"/>
      <c r="F34" s="327"/>
      <c r="G34" s="327"/>
      <c r="H34" s="328"/>
      <c r="I34" s="328"/>
      <c r="J34" s="327"/>
      <c r="K34" s="327"/>
      <c r="L34" s="328"/>
      <c r="M34" s="328"/>
      <c r="N34" s="327"/>
      <c r="O34" s="327"/>
      <c r="P34" s="328"/>
      <c r="Q34" s="328"/>
      <c r="R34" s="327"/>
      <c r="S34" s="327"/>
      <c r="T34" s="328"/>
      <c r="U34" s="328"/>
      <c r="V34" s="327"/>
      <c r="W34" s="327"/>
      <c r="X34" s="328"/>
      <c r="Y34" s="328"/>
      <c r="Z34" s="329">
        <f t="shared" si="8"/>
        <v>0</v>
      </c>
      <c r="AA34" s="330">
        <f t="shared" si="8"/>
        <v>0</v>
      </c>
    </row>
    <row r="35" spans="1:31" s="262" customFormat="1" ht="12.75" customHeight="1" x14ac:dyDescent="0.25">
      <c r="A35" s="262" t="s">
        <v>59</v>
      </c>
      <c r="B35" s="331">
        <f t="shared" ref="B35:AA35" si="9">SUM(B32:B34)</f>
        <v>0</v>
      </c>
      <c r="C35" s="332">
        <f t="shared" si="9"/>
        <v>0</v>
      </c>
      <c r="D35" s="333">
        <f t="shared" si="9"/>
        <v>0</v>
      </c>
      <c r="E35" s="334">
        <f t="shared" si="9"/>
        <v>0</v>
      </c>
      <c r="F35" s="331">
        <f t="shared" si="9"/>
        <v>0</v>
      </c>
      <c r="G35" s="332">
        <f t="shared" si="9"/>
        <v>0</v>
      </c>
      <c r="H35" s="333">
        <f t="shared" si="9"/>
        <v>0</v>
      </c>
      <c r="I35" s="334">
        <f t="shared" si="9"/>
        <v>0</v>
      </c>
      <c r="J35" s="331">
        <f t="shared" si="9"/>
        <v>0</v>
      </c>
      <c r="K35" s="332">
        <f t="shared" si="9"/>
        <v>0</v>
      </c>
      <c r="L35" s="333">
        <f t="shared" si="9"/>
        <v>0</v>
      </c>
      <c r="M35" s="334">
        <f t="shared" si="9"/>
        <v>0</v>
      </c>
      <c r="N35" s="331">
        <f t="shared" si="9"/>
        <v>0</v>
      </c>
      <c r="O35" s="332">
        <f t="shared" si="9"/>
        <v>0</v>
      </c>
      <c r="P35" s="333">
        <f t="shared" si="9"/>
        <v>0</v>
      </c>
      <c r="Q35" s="334">
        <f t="shared" si="9"/>
        <v>0</v>
      </c>
      <c r="R35" s="331">
        <f t="shared" si="9"/>
        <v>0</v>
      </c>
      <c r="S35" s="332">
        <f t="shared" si="9"/>
        <v>0</v>
      </c>
      <c r="T35" s="333">
        <f t="shared" si="9"/>
        <v>0</v>
      </c>
      <c r="U35" s="334">
        <f t="shared" si="9"/>
        <v>0</v>
      </c>
      <c r="V35" s="331">
        <f t="shared" si="9"/>
        <v>0</v>
      </c>
      <c r="W35" s="332">
        <f t="shared" si="9"/>
        <v>0</v>
      </c>
      <c r="X35" s="333">
        <f t="shared" si="9"/>
        <v>0</v>
      </c>
      <c r="Y35" s="334">
        <f t="shared" si="9"/>
        <v>0</v>
      </c>
      <c r="Z35" s="335">
        <f t="shared" si="9"/>
        <v>0</v>
      </c>
      <c r="AA35" s="336">
        <f t="shared" si="9"/>
        <v>0</v>
      </c>
    </row>
    <row r="36" spans="1:31" s="262" customFormat="1" ht="12.75" customHeight="1" x14ac:dyDescent="0.25">
      <c r="B36" s="331"/>
      <c r="C36" s="332"/>
      <c r="D36" s="333"/>
      <c r="E36" s="334"/>
      <c r="F36" s="331"/>
      <c r="G36" s="332"/>
      <c r="H36" s="333"/>
      <c r="I36" s="334"/>
      <c r="J36" s="331"/>
      <c r="K36" s="332"/>
      <c r="L36" s="333"/>
      <c r="M36" s="334"/>
      <c r="N36" s="331"/>
      <c r="O36" s="332"/>
      <c r="P36" s="333"/>
      <c r="Q36" s="334"/>
      <c r="R36" s="331"/>
      <c r="S36" s="332"/>
      <c r="T36" s="333"/>
      <c r="U36" s="334"/>
      <c r="V36" s="331"/>
      <c r="W36" s="332"/>
      <c r="X36" s="333"/>
      <c r="Y36" s="334"/>
      <c r="Z36" s="335"/>
      <c r="AA36" s="336"/>
    </row>
    <row r="37" spans="1:31" s="262" customFormat="1" ht="12.75" customHeight="1" x14ac:dyDescent="0.25">
      <c r="A37" s="320"/>
      <c r="B37" s="331"/>
      <c r="C37" s="332"/>
      <c r="D37" s="333"/>
      <c r="E37" s="334"/>
      <c r="F37" s="331"/>
      <c r="G37" s="332"/>
      <c r="H37" s="333"/>
      <c r="I37" s="334"/>
      <c r="J37" s="331"/>
      <c r="K37" s="332"/>
      <c r="L37" s="333"/>
      <c r="M37" s="334"/>
      <c r="N37" s="331"/>
      <c r="O37" s="332"/>
      <c r="P37" s="333"/>
      <c r="Q37" s="334"/>
      <c r="R37" s="331"/>
      <c r="S37" s="332"/>
      <c r="T37" s="333"/>
      <c r="U37" s="334"/>
      <c r="V37" s="331"/>
      <c r="W37" s="332"/>
      <c r="X37" s="333"/>
      <c r="Y37" s="334"/>
      <c r="Z37" s="335"/>
      <c r="AA37" s="336"/>
    </row>
    <row r="38" spans="1:31" s="277" customFormat="1" ht="12.75" customHeight="1" x14ac:dyDescent="0.25">
      <c r="A38" s="262"/>
      <c r="B38" s="271"/>
      <c r="C38" s="337"/>
      <c r="D38" s="273"/>
      <c r="E38" s="338"/>
      <c r="F38" s="271"/>
      <c r="G38" s="337"/>
      <c r="H38" s="273"/>
      <c r="I38" s="338"/>
      <c r="J38" s="271"/>
      <c r="K38" s="337"/>
      <c r="L38" s="273"/>
      <c r="M38" s="338"/>
      <c r="N38" s="271"/>
      <c r="O38" s="337"/>
      <c r="P38" s="273"/>
      <c r="Q38" s="338"/>
      <c r="R38" s="271"/>
      <c r="S38" s="337"/>
      <c r="T38" s="273"/>
      <c r="U38" s="338"/>
      <c r="V38" s="271"/>
      <c r="W38" s="337"/>
      <c r="X38" s="273"/>
      <c r="Y38" s="338"/>
      <c r="Z38" s="275"/>
      <c r="AA38" s="339"/>
      <c r="AB38" s="262"/>
    </row>
    <row r="39" spans="1:31" s="343" customFormat="1" ht="26.4" x14ac:dyDescent="0.25">
      <c r="A39" s="340" t="s">
        <v>64</v>
      </c>
      <c r="B39" s="341"/>
      <c r="C39" s="342">
        <f>C29-C5-C35</f>
        <v>0</v>
      </c>
      <c r="D39" s="341"/>
      <c r="E39" s="342">
        <f>E29-E5-E35</f>
        <v>0</v>
      </c>
      <c r="F39" s="342"/>
      <c r="G39" s="342">
        <f>G29-G5-G35</f>
        <v>0</v>
      </c>
      <c r="H39" s="341"/>
      <c r="I39" s="342">
        <f>I29-I5-I35</f>
        <v>0</v>
      </c>
      <c r="J39" s="341"/>
      <c r="K39" s="342">
        <f>K29-K5-K35</f>
        <v>0</v>
      </c>
      <c r="L39" s="341"/>
      <c r="M39" s="342">
        <f>M29-M5-M35</f>
        <v>0</v>
      </c>
      <c r="N39" s="342"/>
      <c r="O39" s="342">
        <f>O29-O5-O35</f>
        <v>0</v>
      </c>
      <c r="P39" s="341"/>
      <c r="Q39" s="342">
        <f>Q29-Q5-Q35</f>
        <v>0</v>
      </c>
      <c r="R39" s="341"/>
      <c r="S39" s="342">
        <f>S29-S5-S35</f>
        <v>0</v>
      </c>
      <c r="T39" s="341"/>
      <c r="U39" s="342">
        <f>U29-U5-U35</f>
        <v>12.29</v>
      </c>
      <c r="V39" s="341"/>
      <c r="W39" s="342">
        <f>W29-W5-W35</f>
        <v>82.2</v>
      </c>
      <c r="X39" s="341"/>
      <c r="Y39" s="342">
        <f>Y29-Y5-Y35</f>
        <v>164.19</v>
      </c>
      <c r="Z39" s="341"/>
      <c r="AA39" s="342">
        <f>AA29-AA5-AA35</f>
        <v>258.68</v>
      </c>
      <c r="AB39" s="262"/>
      <c r="AE39" s="344"/>
    </row>
    <row r="40" spans="1:31" x14ac:dyDescent="0.25">
      <c r="A40" s="3"/>
      <c r="B40" s="277"/>
      <c r="C40" s="263"/>
      <c r="D40" s="277"/>
      <c r="E40" s="263"/>
      <c r="F40" s="277"/>
      <c r="G40" s="263"/>
      <c r="H40" s="277"/>
      <c r="I40" s="263"/>
      <c r="J40" s="277"/>
      <c r="K40" s="263"/>
      <c r="L40" s="277"/>
      <c r="M40" s="263"/>
      <c r="N40" s="277"/>
      <c r="O40" s="263"/>
      <c r="P40" s="277"/>
      <c r="Q40" s="263"/>
      <c r="R40" s="277"/>
      <c r="S40" s="263"/>
      <c r="T40" s="277"/>
      <c r="U40" s="263"/>
      <c r="V40" s="277"/>
      <c r="W40" s="263"/>
      <c r="X40" s="277"/>
      <c r="Y40" s="263"/>
      <c r="Z40" s="277"/>
      <c r="AA40" s="263"/>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Report Details</vt:lpstr>
      <vt:lpstr>Statewide</vt:lpstr>
      <vt:lpstr>Medicaid</vt:lpstr>
      <vt:lpstr>Executive Branch</vt:lpstr>
      <vt:lpstr>01</vt:lpstr>
      <vt:lpstr>02</vt:lpstr>
      <vt:lpstr>03</vt:lpstr>
      <vt:lpstr>04</vt:lpstr>
      <vt:lpstr>05 ACPE</vt:lpstr>
      <vt:lpstr>05</vt:lpstr>
      <vt:lpstr>06</vt:lpstr>
      <vt:lpstr>07</vt:lpstr>
      <vt:lpstr>08</vt:lpstr>
      <vt:lpstr>09</vt:lpstr>
      <vt:lpstr>10</vt:lpstr>
      <vt:lpstr>11</vt:lpstr>
      <vt:lpstr>12</vt:lpstr>
      <vt:lpstr>18</vt:lpstr>
      <vt:lpstr>20</vt:lpstr>
      <vt:lpstr>25</vt:lpstr>
      <vt:lpstr>'04'!Print_Area</vt:lpstr>
      <vt:lpstr>'25'!Print_Area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2021 E-Travel Office Calculated Savings Report</dc:title>
  <dc:creator>danielle.meier@alaska.gov</dc:creator>
  <cp:lastModifiedBy>Amanda Thomas</cp:lastModifiedBy>
  <cp:lastPrinted>2017-05-30T23:44:26Z</cp:lastPrinted>
  <dcterms:created xsi:type="dcterms:W3CDTF">2005-10-22T14:09:27Z</dcterms:created>
  <dcterms:modified xsi:type="dcterms:W3CDTF">2021-08-05T22:57:17Z</dcterms:modified>
</cp:coreProperties>
</file>