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doajnufps.soa.alaska.gov\doa\DOP\Shared\Web Forms\Forms\Updated forms\Flex Forms\"/>
    </mc:Choice>
  </mc:AlternateContent>
  <xr:revisionPtr revIDLastSave="0" documentId="13_ncr:1_{EB0889E3-5D5A-4D67-A45E-A8FF1CF7F3C6}" xr6:coauthVersionLast="47" xr6:coauthVersionMax="47" xr10:uidLastSave="{00000000-0000-0000-0000-000000000000}"/>
  <bookViews>
    <workbookView xWindow="-28920" yWindow="-120" windowWidth="29040" windowHeight="15990" firstSheet="1" activeTab="3" xr2:uid="{00000000-000D-0000-FFFF-FFFF00000000}"/>
  </bookViews>
  <sheets>
    <sheet name="Lookup" sheetId="7" state="hidden" r:id="rId1"/>
    <sheet name="Instructions" sheetId="6" r:id="rId2"/>
    <sheet name="Contract Language" sheetId="5" r:id="rId3"/>
    <sheet name="Hours Worked" sheetId="1" r:id="rId4"/>
  </sheets>
  <definedNames>
    <definedName name="_xlnm.Print_Area" localSheetId="3">'Hours Worked'!$B$1:$N$226</definedName>
    <definedName name="_xlnm.Print_Titles" localSheetId="3">'Hours Worked'!$1:$18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23" i="1" l="1"/>
  <c r="W223" i="1"/>
  <c r="V223" i="1"/>
  <c r="U223" i="1"/>
  <c r="T223" i="1"/>
  <c r="S223" i="1"/>
  <c r="R223" i="1"/>
  <c r="Q223" i="1"/>
  <c r="X219" i="1"/>
  <c r="W219" i="1"/>
  <c r="V219" i="1"/>
  <c r="U219" i="1"/>
  <c r="T219" i="1"/>
  <c r="S219" i="1"/>
  <c r="R219" i="1"/>
  <c r="Q219" i="1"/>
  <c r="X215" i="1"/>
  <c r="W215" i="1"/>
  <c r="V215" i="1"/>
  <c r="U215" i="1"/>
  <c r="T215" i="1"/>
  <c r="S215" i="1"/>
  <c r="R215" i="1"/>
  <c r="Q215" i="1"/>
  <c r="X211" i="1"/>
  <c r="W211" i="1"/>
  <c r="V211" i="1"/>
  <c r="U211" i="1"/>
  <c r="T211" i="1"/>
  <c r="S211" i="1"/>
  <c r="R211" i="1"/>
  <c r="Q211" i="1"/>
  <c r="X207" i="1"/>
  <c r="W207" i="1"/>
  <c r="V207" i="1"/>
  <c r="U207" i="1"/>
  <c r="T207" i="1"/>
  <c r="S207" i="1"/>
  <c r="R207" i="1"/>
  <c r="Q207" i="1"/>
  <c r="X203" i="1"/>
  <c r="W203" i="1"/>
  <c r="V203" i="1"/>
  <c r="U203" i="1"/>
  <c r="T203" i="1"/>
  <c r="S203" i="1"/>
  <c r="R203" i="1"/>
  <c r="Q203" i="1"/>
  <c r="X199" i="1"/>
  <c r="W199" i="1"/>
  <c r="V199" i="1"/>
  <c r="U199" i="1"/>
  <c r="T199" i="1"/>
  <c r="S199" i="1"/>
  <c r="R199" i="1"/>
  <c r="Q199" i="1"/>
  <c r="X195" i="1"/>
  <c r="W195" i="1"/>
  <c r="V195" i="1"/>
  <c r="U195" i="1"/>
  <c r="T195" i="1"/>
  <c r="S195" i="1"/>
  <c r="R195" i="1"/>
  <c r="Q195" i="1"/>
  <c r="X191" i="1"/>
  <c r="W191" i="1"/>
  <c r="V191" i="1"/>
  <c r="U191" i="1"/>
  <c r="T191" i="1"/>
  <c r="S191" i="1"/>
  <c r="R191" i="1"/>
  <c r="Q191" i="1"/>
  <c r="X187" i="1"/>
  <c r="W187" i="1"/>
  <c r="V187" i="1"/>
  <c r="U187" i="1"/>
  <c r="T187" i="1"/>
  <c r="S187" i="1"/>
  <c r="R187" i="1"/>
  <c r="Q187" i="1"/>
  <c r="X183" i="1"/>
  <c r="W183" i="1"/>
  <c r="V183" i="1"/>
  <c r="U183" i="1"/>
  <c r="T183" i="1"/>
  <c r="S183" i="1"/>
  <c r="R183" i="1"/>
  <c r="Q183" i="1"/>
  <c r="X179" i="1"/>
  <c r="W179" i="1"/>
  <c r="V179" i="1"/>
  <c r="U179" i="1"/>
  <c r="T179" i="1"/>
  <c r="S179" i="1"/>
  <c r="R179" i="1"/>
  <c r="Q179" i="1"/>
  <c r="X175" i="1"/>
  <c r="W175" i="1"/>
  <c r="V175" i="1"/>
  <c r="U175" i="1"/>
  <c r="T175" i="1"/>
  <c r="S175" i="1"/>
  <c r="R175" i="1"/>
  <c r="Q175" i="1"/>
  <c r="X171" i="1"/>
  <c r="W171" i="1"/>
  <c r="V171" i="1"/>
  <c r="U171" i="1"/>
  <c r="T171" i="1"/>
  <c r="S171" i="1"/>
  <c r="R171" i="1"/>
  <c r="Q171" i="1"/>
  <c r="X167" i="1"/>
  <c r="W167" i="1"/>
  <c r="V167" i="1"/>
  <c r="U167" i="1"/>
  <c r="T167" i="1"/>
  <c r="S167" i="1"/>
  <c r="R167" i="1"/>
  <c r="Q167" i="1"/>
  <c r="X163" i="1"/>
  <c r="W163" i="1"/>
  <c r="V163" i="1"/>
  <c r="U163" i="1"/>
  <c r="T163" i="1"/>
  <c r="S163" i="1"/>
  <c r="R163" i="1"/>
  <c r="Q163" i="1"/>
  <c r="X159" i="1"/>
  <c r="W159" i="1"/>
  <c r="V159" i="1"/>
  <c r="U159" i="1"/>
  <c r="T159" i="1"/>
  <c r="S159" i="1"/>
  <c r="R159" i="1"/>
  <c r="Q159" i="1"/>
  <c r="X155" i="1"/>
  <c r="W155" i="1"/>
  <c r="V155" i="1"/>
  <c r="U155" i="1"/>
  <c r="T155" i="1"/>
  <c r="S155" i="1"/>
  <c r="R155" i="1"/>
  <c r="Q155" i="1"/>
  <c r="X151" i="1"/>
  <c r="W151" i="1"/>
  <c r="V151" i="1"/>
  <c r="U151" i="1"/>
  <c r="T151" i="1"/>
  <c r="S151" i="1"/>
  <c r="R151" i="1"/>
  <c r="Q151" i="1"/>
  <c r="X147" i="1"/>
  <c r="W147" i="1"/>
  <c r="V147" i="1"/>
  <c r="U147" i="1"/>
  <c r="T147" i="1"/>
  <c r="S147" i="1"/>
  <c r="R147" i="1"/>
  <c r="Q147" i="1"/>
  <c r="X143" i="1"/>
  <c r="W143" i="1"/>
  <c r="V143" i="1"/>
  <c r="U143" i="1"/>
  <c r="T143" i="1"/>
  <c r="S143" i="1"/>
  <c r="R143" i="1"/>
  <c r="Q143" i="1"/>
  <c r="X139" i="1"/>
  <c r="W139" i="1"/>
  <c r="V139" i="1"/>
  <c r="U139" i="1"/>
  <c r="T139" i="1"/>
  <c r="S139" i="1"/>
  <c r="R139" i="1"/>
  <c r="Q139" i="1"/>
  <c r="X135" i="1"/>
  <c r="W135" i="1"/>
  <c r="V135" i="1"/>
  <c r="U135" i="1"/>
  <c r="T135" i="1"/>
  <c r="S135" i="1"/>
  <c r="R135" i="1"/>
  <c r="Q135" i="1"/>
  <c r="X131" i="1"/>
  <c r="W131" i="1"/>
  <c r="V131" i="1"/>
  <c r="U131" i="1"/>
  <c r="T131" i="1"/>
  <c r="S131" i="1"/>
  <c r="R131" i="1"/>
  <c r="Q131" i="1"/>
  <c r="X127" i="1"/>
  <c r="W127" i="1"/>
  <c r="V127" i="1"/>
  <c r="U127" i="1"/>
  <c r="T127" i="1"/>
  <c r="S127" i="1"/>
  <c r="R127" i="1"/>
  <c r="Q127" i="1"/>
  <c r="X123" i="1"/>
  <c r="W123" i="1"/>
  <c r="V123" i="1"/>
  <c r="U123" i="1"/>
  <c r="T123" i="1"/>
  <c r="S123" i="1"/>
  <c r="R123" i="1"/>
  <c r="Q123" i="1"/>
  <c r="X119" i="1"/>
  <c r="W119" i="1"/>
  <c r="V119" i="1"/>
  <c r="U119" i="1"/>
  <c r="T119" i="1"/>
  <c r="S119" i="1"/>
  <c r="R119" i="1"/>
  <c r="Q119" i="1"/>
  <c r="X115" i="1"/>
  <c r="W115" i="1"/>
  <c r="V115" i="1"/>
  <c r="U115" i="1"/>
  <c r="T115" i="1"/>
  <c r="S115" i="1"/>
  <c r="R115" i="1"/>
  <c r="Q115" i="1"/>
  <c r="X111" i="1"/>
  <c r="W111" i="1"/>
  <c r="V111" i="1"/>
  <c r="U111" i="1"/>
  <c r="T111" i="1"/>
  <c r="S111" i="1"/>
  <c r="R111" i="1"/>
  <c r="Q111" i="1"/>
  <c r="X107" i="1"/>
  <c r="W107" i="1"/>
  <c r="V107" i="1"/>
  <c r="U107" i="1"/>
  <c r="T107" i="1"/>
  <c r="S107" i="1"/>
  <c r="R107" i="1"/>
  <c r="Q107" i="1"/>
  <c r="X103" i="1"/>
  <c r="W103" i="1"/>
  <c r="V103" i="1"/>
  <c r="U103" i="1"/>
  <c r="T103" i="1"/>
  <c r="S103" i="1"/>
  <c r="R103" i="1"/>
  <c r="Q103" i="1"/>
  <c r="X99" i="1"/>
  <c r="W99" i="1"/>
  <c r="V99" i="1"/>
  <c r="U99" i="1"/>
  <c r="T99" i="1"/>
  <c r="S99" i="1"/>
  <c r="R99" i="1"/>
  <c r="Q99" i="1"/>
  <c r="X95" i="1"/>
  <c r="W95" i="1"/>
  <c r="V95" i="1"/>
  <c r="U95" i="1"/>
  <c r="T95" i="1"/>
  <c r="S95" i="1"/>
  <c r="R95" i="1"/>
  <c r="Q95" i="1"/>
  <c r="X91" i="1"/>
  <c r="W91" i="1"/>
  <c r="V91" i="1"/>
  <c r="U91" i="1"/>
  <c r="T91" i="1"/>
  <c r="S91" i="1"/>
  <c r="R91" i="1"/>
  <c r="Q91" i="1"/>
  <c r="X87" i="1"/>
  <c r="W87" i="1"/>
  <c r="V87" i="1"/>
  <c r="U87" i="1"/>
  <c r="T87" i="1"/>
  <c r="S87" i="1"/>
  <c r="R87" i="1"/>
  <c r="Q87" i="1"/>
  <c r="X83" i="1"/>
  <c r="W83" i="1"/>
  <c r="V83" i="1"/>
  <c r="U83" i="1"/>
  <c r="T83" i="1"/>
  <c r="S83" i="1"/>
  <c r="R83" i="1"/>
  <c r="Q83" i="1"/>
  <c r="X79" i="1"/>
  <c r="W79" i="1"/>
  <c r="V79" i="1"/>
  <c r="U79" i="1"/>
  <c r="T79" i="1"/>
  <c r="S79" i="1"/>
  <c r="R79" i="1"/>
  <c r="Q79" i="1"/>
  <c r="X75" i="1"/>
  <c r="W75" i="1"/>
  <c r="V75" i="1"/>
  <c r="U75" i="1"/>
  <c r="T75" i="1"/>
  <c r="S75" i="1"/>
  <c r="R75" i="1"/>
  <c r="Q75" i="1"/>
  <c r="X71" i="1"/>
  <c r="W71" i="1"/>
  <c r="V71" i="1"/>
  <c r="U71" i="1"/>
  <c r="T71" i="1"/>
  <c r="S71" i="1"/>
  <c r="R71" i="1"/>
  <c r="Q71" i="1"/>
  <c r="X67" i="1"/>
  <c r="W67" i="1"/>
  <c r="V67" i="1"/>
  <c r="U67" i="1"/>
  <c r="T67" i="1"/>
  <c r="S67" i="1"/>
  <c r="R67" i="1"/>
  <c r="Q67" i="1"/>
  <c r="X63" i="1"/>
  <c r="W63" i="1"/>
  <c r="V63" i="1"/>
  <c r="U63" i="1"/>
  <c r="T63" i="1"/>
  <c r="S63" i="1"/>
  <c r="R63" i="1"/>
  <c r="Q63" i="1"/>
  <c r="X59" i="1"/>
  <c r="W59" i="1"/>
  <c r="V59" i="1"/>
  <c r="U59" i="1"/>
  <c r="T59" i="1"/>
  <c r="S59" i="1"/>
  <c r="R59" i="1"/>
  <c r="Q59" i="1"/>
  <c r="X55" i="1"/>
  <c r="W55" i="1"/>
  <c r="V55" i="1"/>
  <c r="U55" i="1"/>
  <c r="T55" i="1"/>
  <c r="S55" i="1"/>
  <c r="R55" i="1"/>
  <c r="Q55" i="1"/>
  <c r="X51" i="1"/>
  <c r="W51" i="1"/>
  <c r="V51" i="1"/>
  <c r="U51" i="1"/>
  <c r="T51" i="1"/>
  <c r="S51" i="1"/>
  <c r="R51" i="1"/>
  <c r="Q51" i="1"/>
  <c r="X47" i="1"/>
  <c r="W47" i="1"/>
  <c r="V47" i="1"/>
  <c r="U47" i="1"/>
  <c r="T47" i="1"/>
  <c r="S47" i="1"/>
  <c r="R47" i="1"/>
  <c r="Q47" i="1"/>
  <c r="X43" i="1"/>
  <c r="W43" i="1"/>
  <c r="V43" i="1"/>
  <c r="U43" i="1"/>
  <c r="T43" i="1"/>
  <c r="S43" i="1"/>
  <c r="R43" i="1"/>
  <c r="Q43" i="1"/>
  <c r="X39" i="1"/>
  <c r="W39" i="1"/>
  <c r="V39" i="1"/>
  <c r="U39" i="1"/>
  <c r="T39" i="1"/>
  <c r="S39" i="1"/>
  <c r="R39" i="1"/>
  <c r="Q39" i="1"/>
  <c r="X35" i="1"/>
  <c r="W35" i="1"/>
  <c r="V35" i="1"/>
  <c r="U35" i="1"/>
  <c r="T35" i="1"/>
  <c r="S35" i="1"/>
  <c r="R35" i="1"/>
  <c r="Q35" i="1"/>
  <c r="X31" i="1"/>
  <c r="W31" i="1"/>
  <c r="V31" i="1"/>
  <c r="U31" i="1"/>
  <c r="T31" i="1"/>
  <c r="S31" i="1"/>
  <c r="R31" i="1"/>
  <c r="Q31" i="1"/>
  <c r="X27" i="1"/>
  <c r="W27" i="1"/>
  <c r="V27" i="1"/>
  <c r="U27" i="1"/>
  <c r="T27" i="1"/>
  <c r="S27" i="1"/>
  <c r="R27" i="1"/>
  <c r="Q27" i="1"/>
  <c r="X23" i="1"/>
  <c r="W23" i="1"/>
  <c r="V23" i="1"/>
  <c r="U23" i="1"/>
  <c r="T23" i="1"/>
  <c r="S23" i="1"/>
  <c r="R23" i="1"/>
  <c r="Q23" i="1"/>
  <c r="R19" i="1"/>
  <c r="S19" i="1"/>
  <c r="T19" i="1"/>
  <c r="U19" i="1"/>
  <c r="V19" i="1"/>
  <c r="W19" i="1"/>
  <c r="X19" i="1"/>
  <c r="Q19" i="1"/>
  <c r="H22" i="1"/>
  <c r="K226" i="1"/>
  <c r="J226" i="1"/>
  <c r="I226" i="1"/>
  <c r="H226" i="1"/>
  <c r="G226" i="1"/>
  <c r="F226" i="1"/>
  <c r="E226" i="1"/>
  <c r="D226" i="1"/>
  <c r="K222" i="1"/>
  <c r="J222" i="1"/>
  <c r="I222" i="1"/>
  <c r="H222" i="1"/>
  <c r="G222" i="1"/>
  <c r="F222" i="1"/>
  <c r="E222" i="1"/>
  <c r="D222" i="1"/>
  <c r="K218" i="1"/>
  <c r="J218" i="1"/>
  <c r="I218" i="1"/>
  <c r="H218" i="1"/>
  <c r="G218" i="1"/>
  <c r="F218" i="1"/>
  <c r="E218" i="1"/>
  <c r="D218" i="1"/>
  <c r="K214" i="1"/>
  <c r="J214" i="1"/>
  <c r="I214" i="1"/>
  <c r="H214" i="1"/>
  <c r="G214" i="1"/>
  <c r="F214" i="1"/>
  <c r="E214" i="1"/>
  <c r="D214" i="1"/>
  <c r="K210" i="1"/>
  <c r="J210" i="1"/>
  <c r="I210" i="1"/>
  <c r="H210" i="1"/>
  <c r="G210" i="1"/>
  <c r="F210" i="1"/>
  <c r="E210" i="1"/>
  <c r="D210" i="1"/>
  <c r="K206" i="1"/>
  <c r="J206" i="1"/>
  <c r="I206" i="1"/>
  <c r="H206" i="1"/>
  <c r="G206" i="1"/>
  <c r="F206" i="1"/>
  <c r="E206" i="1"/>
  <c r="D206" i="1"/>
  <c r="K202" i="1"/>
  <c r="J202" i="1"/>
  <c r="I202" i="1"/>
  <c r="H202" i="1"/>
  <c r="G202" i="1"/>
  <c r="F202" i="1"/>
  <c r="E202" i="1"/>
  <c r="D202" i="1"/>
  <c r="K198" i="1"/>
  <c r="J198" i="1"/>
  <c r="I198" i="1"/>
  <c r="H198" i="1"/>
  <c r="G198" i="1"/>
  <c r="F198" i="1"/>
  <c r="E198" i="1"/>
  <c r="D198" i="1"/>
  <c r="K194" i="1"/>
  <c r="J194" i="1"/>
  <c r="I194" i="1"/>
  <c r="H194" i="1"/>
  <c r="G194" i="1"/>
  <c r="F194" i="1"/>
  <c r="E194" i="1"/>
  <c r="D194" i="1"/>
  <c r="K190" i="1"/>
  <c r="J190" i="1"/>
  <c r="I190" i="1"/>
  <c r="H190" i="1"/>
  <c r="G190" i="1"/>
  <c r="F190" i="1"/>
  <c r="E190" i="1"/>
  <c r="D190" i="1"/>
  <c r="K186" i="1"/>
  <c r="J186" i="1"/>
  <c r="I186" i="1"/>
  <c r="H186" i="1"/>
  <c r="G186" i="1"/>
  <c r="F186" i="1"/>
  <c r="E186" i="1"/>
  <c r="D186" i="1"/>
  <c r="K182" i="1"/>
  <c r="J182" i="1"/>
  <c r="I182" i="1"/>
  <c r="H182" i="1"/>
  <c r="G182" i="1"/>
  <c r="F182" i="1"/>
  <c r="E182" i="1"/>
  <c r="D182" i="1"/>
  <c r="K178" i="1"/>
  <c r="J178" i="1"/>
  <c r="I178" i="1"/>
  <c r="H178" i="1"/>
  <c r="G178" i="1"/>
  <c r="F178" i="1"/>
  <c r="E178" i="1"/>
  <c r="D178" i="1"/>
  <c r="K174" i="1"/>
  <c r="J174" i="1"/>
  <c r="I174" i="1"/>
  <c r="H174" i="1"/>
  <c r="G174" i="1"/>
  <c r="F174" i="1"/>
  <c r="E174" i="1"/>
  <c r="D174" i="1"/>
  <c r="K170" i="1"/>
  <c r="J170" i="1"/>
  <c r="I170" i="1"/>
  <c r="H170" i="1"/>
  <c r="G170" i="1"/>
  <c r="F170" i="1"/>
  <c r="E170" i="1"/>
  <c r="D170" i="1"/>
  <c r="K166" i="1"/>
  <c r="J166" i="1"/>
  <c r="I166" i="1"/>
  <c r="H166" i="1"/>
  <c r="G166" i="1"/>
  <c r="F166" i="1"/>
  <c r="E166" i="1"/>
  <c r="D166" i="1"/>
  <c r="K162" i="1"/>
  <c r="J162" i="1"/>
  <c r="I162" i="1"/>
  <c r="H162" i="1"/>
  <c r="G162" i="1"/>
  <c r="F162" i="1"/>
  <c r="E162" i="1"/>
  <c r="D162" i="1"/>
  <c r="K158" i="1"/>
  <c r="J158" i="1"/>
  <c r="I158" i="1"/>
  <c r="H158" i="1"/>
  <c r="G158" i="1"/>
  <c r="F158" i="1"/>
  <c r="E158" i="1"/>
  <c r="D158" i="1"/>
  <c r="K154" i="1"/>
  <c r="J154" i="1"/>
  <c r="I154" i="1"/>
  <c r="H154" i="1"/>
  <c r="G154" i="1"/>
  <c r="F154" i="1"/>
  <c r="E154" i="1"/>
  <c r="D154" i="1"/>
  <c r="K150" i="1"/>
  <c r="J150" i="1"/>
  <c r="I150" i="1"/>
  <c r="H150" i="1"/>
  <c r="G150" i="1"/>
  <c r="F150" i="1"/>
  <c r="E150" i="1"/>
  <c r="D150" i="1"/>
  <c r="K146" i="1"/>
  <c r="J146" i="1"/>
  <c r="I146" i="1"/>
  <c r="H146" i="1"/>
  <c r="G146" i="1"/>
  <c r="F146" i="1"/>
  <c r="E146" i="1"/>
  <c r="D146" i="1"/>
  <c r="K142" i="1"/>
  <c r="J142" i="1"/>
  <c r="I142" i="1"/>
  <c r="H142" i="1"/>
  <c r="G142" i="1"/>
  <c r="F142" i="1"/>
  <c r="E142" i="1"/>
  <c r="D142" i="1"/>
  <c r="K138" i="1"/>
  <c r="J138" i="1"/>
  <c r="I138" i="1"/>
  <c r="H138" i="1"/>
  <c r="G138" i="1"/>
  <c r="F138" i="1"/>
  <c r="E138" i="1"/>
  <c r="D138" i="1"/>
  <c r="K134" i="1"/>
  <c r="J134" i="1"/>
  <c r="I134" i="1"/>
  <c r="H134" i="1"/>
  <c r="G134" i="1"/>
  <c r="F134" i="1"/>
  <c r="E134" i="1"/>
  <c r="D134" i="1"/>
  <c r="K130" i="1"/>
  <c r="J130" i="1"/>
  <c r="I130" i="1"/>
  <c r="H130" i="1"/>
  <c r="G130" i="1"/>
  <c r="F130" i="1"/>
  <c r="E130" i="1"/>
  <c r="D130" i="1"/>
  <c r="K126" i="1"/>
  <c r="J126" i="1"/>
  <c r="I126" i="1"/>
  <c r="H126" i="1"/>
  <c r="G126" i="1"/>
  <c r="F126" i="1"/>
  <c r="E126" i="1"/>
  <c r="D126" i="1"/>
  <c r="K122" i="1"/>
  <c r="J122" i="1"/>
  <c r="I122" i="1"/>
  <c r="H122" i="1"/>
  <c r="G122" i="1"/>
  <c r="F122" i="1"/>
  <c r="E122" i="1"/>
  <c r="D122" i="1"/>
  <c r="K118" i="1"/>
  <c r="J118" i="1"/>
  <c r="I118" i="1"/>
  <c r="H118" i="1"/>
  <c r="G118" i="1"/>
  <c r="F118" i="1"/>
  <c r="E118" i="1"/>
  <c r="D118" i="1"/>
  <c r="K114" i="1"/>
  <c r="J114" i="1"/>
  <c r="I114" i="1"/>
  <c r="H114" i="1"/>
  <c r="G114" i="1"/>
  <c r="F114" i="1"/>
  <c r="E114" i="1"/>
  <c r="D114" i="1"/>
  <c r="K110" i="1"/>
  <c r="J110" i="1"/>
  <c r="I110" i="1"/>
  <c r="H110" i="1"/>
  <c r="G110" i="1"/>
  <c r="F110" i="1"/>
  <c r="E110" i="1"/>
  <c r="D110" i="1"/>
  <c r="K106" i="1"/>
  <c r="J106" i="1"/>
  <c r="I106" i="1"/>
  <c r="H106" i="1"/>
  <c r="G106" i="1"/>
  <c r="F106" i="1"/>
  <c r="E106" i="1"/>
  <c r="D106" i="1"/>
  <c r="K102" i="1"/>
  <c r="J102" i="1"/>
  <c r="I102" i="1"/>
  <c r="H102" i="1"/>
  <c r="G102" i="1"/>
  <c r="F102" i="1"/>
  <c r="E102" i="1"/>
  <c r="D102" i="1"/>
  <c r="K98" i="1"/>
  <c r="J98" i="1"/>
  <c r="I98" i="1"/>
  <c r="H98" i="1"/>
  <c r="G98" i="1"/>
  <c r="F98" i="1"/>
  <c r="E98" i="1"/>
  <c r="D98" i="1"/>
  <c r="K94" i="1"/>
  <c r="J94" i="1"/>
  <c r="I94" i="1"/>
  <c r="H94" i="1"/>
  <c r="G94" i="1"/>
  <c r="F94" i="1"/>
  <c r="E94" i="1"/>
  <c r="D94" i="1"/>
  <c r="K90" i="1"/>
  <c r="J90" i="1"/>
  <c r="I90" i="1"/>
  <c r="H90" i="1"/>
  <c r="G90" i="1"/>
  <c r="F90" i="1"/>
  <c r="E90" i="1"/>
  <c r="D90" i="1"/>
  <c r="K86" i="1"/>
  <c r="J86" i="1"/>
  <c r="I86" i="1"/>
  <c r="H86" i="1"/>
  <c r="G86" i="1"/>
  <c r="F86" i="1"/>
  <c r="E86" i="1"/>
  <c r="D86" i="1"/>
  <c r="K82" i="1"/>
  <c r="J82" i="1"/>
  <c r="I82" i="1"/>
  <c r="H82" i="1"/>
  <c r="G82" i="1"/>
  <c r="F82" i="1"/>
  <c r="E82" i="1"/>
  <c r="D82" i="1"/>
  <c r="K78" i="1"/>
  <c r="J78" i="1"/>
  <c r="I78" i="1"/>
  <c r="H78" i="1"/>
  <c r="G78" i="1"/>
  <c r="F78" i="1"/>
  <c r="E78" i="1"/>
  <c r="D78" i="1"/>
  <c r="K74" i="1"/>
  <c r="J74" i="1"/>
  <c r="I74" i="1"/>
  <c r="H74" i="1"/>
  <c r="G74" i="1"/>
  <c r="F74" i="1"/>
  <c r="E74" i="1"/>
  <c r="D74" i="1"/>
  <c r="K70" i="1"/>
  <c r="J70" i="1"/>
  <c r="I70" i="1"/>
  <c r="H70" i="1"/>
  <c r="G70" i="1"/>
  <c r="F70" i="1"/>
  <c r="E70" i="1"/>
  <c r="D70" i="1"/>
  <c r="K66" i="1"/>
  <c r="J66" i="1"/>
  <c r="I66" i="1"/>
  <c r="H66" i="1"/>
  <c r="G66" i="1"/>
  <c r="F66" i="1"/>
  <c r="E66" i="1"/>
  <c r="D66" i="1"/>
  <c r="K62" i="1"/>
  <c r="J62" i="1"/>
  <c r="I62" i="1"/>
  <c r="H62" i="1"/>
  <c r="G62" i="1"/>
  <c r="F62" i="1"/>
  <c r="E62" i="1"/>
  <c r="D62" i="1"/>
  <c r="K58" i="1"/>
  <c r="J58" i="1"/>
  <c r="I58" i="1"/>
  <c r="H58" i="1"/>
  <c r="G58" i="1"/>
  <c r="F58" i="1"/>
  <c r="E58" i="1"/>
  <c r="D58" i="1"/>
  <c r="K54" i="1"/>
  <c r="J54" i="1"/>
  <c r="I54" i="1"/>
  <c r="H54" i="1"/>
  <c r="G54" i="1"/>
  <c r="F54" i="1"/>
  <c r="E54" i="1"/>
  <c r="D54" i="1"/>
  <c r="K50" i="1"/>
  <c r="J50" i="1"/>
  <c r="I50" i="1"/>
  <c r="H50" i="1"/>
  <c r="G50" i="1"/>
  <c r="F50" i="1"/>
  <c r="E50" i="1"/>
  <c r="D50" i="1"/>
  <c r="K46" i="1"/>
  <c r="J46" i="1"/>
  <c r="I46" i="1"/>
  <c r="H46" i="1"/>
  <c r="G46" i="1"/>
  <c r="F46" i="1"/>
  <c r="E46" i="1"/>
  <c r="D46" i="1"/>
  <c r="K42" i="1"/>
  <c r="J42" i="1"/>
  <c r="I42" i="1"/>
  <c r="H42" i="1"/>
  <c r="G42" i="1"/>
  <c r="F42" i="1"/>
  <c r="E42" i="1"/>
  <c r="D42" i="1"/>
  <c r="K38" i="1"/>
  <c r="J38" i="1"/>
  <c r="I38" i="1"/>
  <c r="H38" i="1"/>
  <c r="G38" i="1"/>
  <c r="F38" i="1"/>
  <c r="E38" i="1"/>
  <c r="D38" i="1"/>
  <c r="K34" i="1"/>
  <c r="J34" i="1"/>
  <c r="I34" i="1"/>
  <c r="H34" i="1"/>
  <c r="G34" i="1"/>
  <c r="F34" i="1"/>
  <c r="E34" i="1"/>
  <c r="D34" i="1"/>
  <c r="K30" i="1"/>
  <c r="J30" i="1"/>
  <c r="I30" i="1"/>
  <c r="H30" i="1"/>
  <c r="G30" i="1"/>
  <c r="F30" i="1"/>
  <c r="E30" i="1"/>
  <c r="D30" i="1"/>
  <c r="K26" i="1"/>
  <c r="J26" i="1"/>
  <c r="I26" i="1"/>
  <c r="H26" i="1"/>
  <c r="G26" i="1"/>
  <c r="F26" i="1"/>
  <c r="E26" i="1"/>
  <c r="D26" i="1"/>
  <c r="K22" i="1"/>
  <c r="E22" i="1"/>
  <c r="F22" i="1"/>
  <c r="G22" i="1"/>
  <c r="I22" i="1"/>
  <c r="J22" i="1"/>
  <c r="D22" i="1"/>
  <c r="A1" i="5"/>
  <c r="N1" i="1" l="1"/>
  <c r="P43" i="1" l="1"/>
  <c r="P55" i="1"/>
  <c r="P63" i="1"/>
  <c r="P67" i="1"/>
  <c r="P79" i="1"/>
  <c r="P83" i="1"/>
  <c r="P91" i="1"/>
  <c r="P99" i="1"/>
  <c r="P111" i="1"/>
  <c r="P115" i="1"/>
  <c r="P123" i="1"/>
  <c r="P175" i="1"/>
  <c r="P179" i="1"/>
  <c r="P187" i="1"/>
  <c r="P191" i="1"/>
  <c r="P195" i="1"/>
  <c r="P199" i="1"/>
  <c r="P203" i="1"/>
  <c r="P207" i="1"/>
  <c r="P211" i="1"/>
  <c r="P215" i="1"/>
  <c r="P219" i="1"/>
  <c r="P223" i="1"/>
  <c r="P47" i="1"/>
  <c r="P51" i="1"/>
  <c r="P59" i="1"/>
  <c r="P71" i="1"/>
  <c r="P75" i="1"/>
  <c r="P87" i="1"/>
  <c r="P95" i="1"/>
  <c r="P103" i="1"/>
  <c r="P107" i="1"/>
  <c r="P119" i="1"/>
  <c r="P127" i="1"/>
  <c r="P131" i="1"/>
  <c r="P135" i="1"/>
  <c r="P139" i="1"/>
  <c r="P143" i="1"/>
  <c r="P147" i="1"/>
  <c r="P151" i="1"/>
  <c r="P155" i="1"/>
  <c r="P159" i="1"/>
  <c r="P163" i="1"/>
  <c r="P167" i="1"/>
  <c r="P171" i="1"/>
  <c r="P183" i="1"/>
  <c r="P39" i="1"/>
  <c r="P35" i="1"/>
  <c r="P31" i="1"/>
  <c r="P27" i="1"/>
  <c r="P19" i="1"/>
  <c r="P23" i="1"/>
  <c r="L225" i="1" l="1"/>
  <c r="L224" i="1"/>
  <c r="L221" i="1"/>
  <c r="L220" i="1"/>
  <c r="L217" i="1"/>
  <c r="L216" i="1"/>
  <c r="L213" i="1"/>
  <c r="L212" i="1"/>
  <c r="L209" i="1"/>
  <c r="L208" i="1"/>
  <c r="L205" i="1"/>
  <c r="L204" i="1"/>
  <c r="L201" i="1"/>
  <c r="L200" i="1"/>
  <c r="L197" i="1"/>
  <c r="L196" i="1"/>
  <c r="L193" i="1"/>
  <c r="L192" i="1"/>
  <c r="L189" i="1"/>
  <c r="L202" i="1" s="1"/>
  <c r="M200" i="1" s="1"/>
  <c r="L188" i="1"/>
  <c r="L186" i="1"/>
  <c r="M184" i="1" s="1"/>
  <c r="L185" i="1"/>
  <c r="L184" i="1"/>
  <c r="L181" i="1"/>
  <c r="L180" i="1"/>
  <c r="L177" i="1"/>
  <c r="L176" i="1"/>
  <c r="L173" i="1"/>
  <c r="L172" i="1"/>
  <c r="L169" i="1"/>
  <c r="L168" i="1"/>
  <c r="L165" i="1"/>
  <c r="L164" i="1"/>
  <c r="L161" i="1"/>
  <c r="L160" i="1"/>
  <c r="L157" i="1"/>
  <c r="L156" i="1"/>
  <c r="L153" i="1"/>
  <c r="L152" i="1"/>
  <c r="L149" i="1"/>
  <c r="L148" i="1"/>
  <c r="L145" i="1"/>
  <c r="L144" i="1"/>
  <c r="L141" i="1"/>
  <c r="L154" i="1" s="1"/>
  <c r="M152" i="1" s="1"/>
  <c r="L140" i="1"/>
  <c r="L137" i="1"/>
  <c r="L136" i="1"/>
  <c r="L133" i="1"/>
  <c r="L132" i="1"/>
  <c r="L129" i="1"/>
  <c r="L128" i="1"/>
  <c r="L125" i="1"/>
  <c r="L138" i="1" s="1"/>
  <c r="M136" i="1" s="1"/>
  <c r="L124" i="1"/>
  <c r="L121" i="1"/>
  <c r="L120" i="1"/>
  <c r="L117" i="1"/>
  <c r="L116" i="1"/>
  <c r="L113" i="1"/>
  <c r="L112" i="1"/>
  <c r="L109" i="1"/>
  <c r="L108" i="1"/>
  <c r="L105" i="1"/>
  <c r="L104" i="1"/>
  <c r="L101" i="1"/>
  <c r="L100" i="1"/>
  <c r="L97" i="1"/>
  <c r="L96" i="1"/>
  <c r="L93" i="1"/>
  <c r="L92" i="1"/>
  <c r="L89" i="1"/>
  <c r="L88" i="1"/>
  <c r="L85" i="1"/>
  <c r="L84" i="1"/>
  <c r="L81" i="1"/>
  <c r="L80" i="1"/>
  <c r="L77" i="1"/>
  <c r="L90" i="1" s="1"/>
  <c r="M88" i="1" s="1"/>
  <c r="L76" i="1"/>
  <c r="L73" i="1"/>
  <c r="L72" i="1"/>
  <c r="L69" i="1"/>
  <c r="L68" i="1"/>
  <c r="L65" i="1"/>
  <c r="L64" i="1"/>
  <c r="L61" i="1"/>
  <c r="L60" i="1"/>
  <c r="L57" i="1"/>
  <c r="L56" i="1"/>
  <c r="L53" i="1"/>
  <c r="L52" i="1"/>
  <c r="L49" i="1"/>
  <c r="L48" i="1"/>
  <c r="L45" i="1"/>
  <c r="L44" i="1"/>
  <c r="L41" i="1"/>
  <c r="L40" i="1"/>
  <c r="L37" i="1"/>
  <c r="L36" i="1"/>
  <c r="L33" i="1"/>
  <c r="L32" i="1"/>
  <c r="L29" i="1"/>
  <c r="L28" i="1"/>
  <c r="C23" i="1"/>
  <c r="C27" i="1" s="1"/>
  <c r="C31" i="1" s="1"/>
  <c r="C35" i="1" s="1"/>
  <c r="C39" i="1" s="1"/>
  <c r="C43" i="1" s="1"/>
  <c r="C47" i="1" s="1"/>
  <c r="C51" i="1" s="1"/>
  <c r="C55" i="1" s="1"/>
  <c r="C59" i="1" s="1"/>
  <c r="C63" i="1" s="1"/>
  <c r="C67" i="1" s="1"/>
  <c r="C71" i="1" s="1"/>
  <c r="C75" i="1" s="1"/>
  <c r="C79" i="1" s="1"/>
  <c r="C83" i="1" s="1"/>
  <c r="C87" i="1" s="1"/>
  <c r="C91" i="1" s="1"/>
  <c r="C95" i="1" s="1"/>
  <c r="C99" i="1" s="1"/>
  <c r="C103" i="1" s="1"/>
  <c r="C107" i="1" s="1"/>
  <c r="C111" i="1" s="1"/>
  <c r="C115" i="1" s="1"/>
  <c r="C119" i="1" s="1"/>
  <c r="C123" i="1" s="1"/>
  <c r="C127" i="1" s="1"/>
  <c r="C131" i="1" s="1"/>
  <c r="C135" i="1" s="1"/>
  <c r="C139" i="1" s="1"/>
  <c r="C143" i="1" s="1"/>
  <c r="C147" i="1" s="1"/>
  <c r="C151" i="1" s="1"/>
  <c r="C155" i="1" s="1"/>
  <c r="C159" i="1" s="1"/>
  <c r="C163" i="1" s="1"/>
  <c r="C167" i="1" s="1"/>
  <c r="C171" i="1" s="1"/>
  <c r="C175" i="1" s="1"/>
  <c r="C179" i="1" s="1"/>
  <c r="C183" i="1" s="1"/>
  <c r="C187" i="1" s="1"/>
  <c r="C191" i="1" s="1"/>
  <c r="C195" i="1" s="1"/>
  <c r="C199" i="1" s="1"/>
  <c r="C203" i="1" s="1"/>
  <c r="C207" i="1" s="1"/>
  <c r="C211" i="1" s="1"/>
  <c r="C215" i="1" s="1"/>
  <c r="C219" i="1" s="1"/>
  <c r="C223" i="1" s="1"/>
  <c r="L198" i="1" l="1"/>
  <c r="M196" i="1" s="1"/>
  <c r="L94" i="1"/>
  <c r="M92" i="1" s="1"/>
  <c r="L190" i="1"/>
  <c r="M188" i="1" s="1"/>
  <c r="L206" i="1"/>
  <c r="M204" i="1" s="1"/>
  <c r="L54" i="1"/>
  <c r="M52" i="1" s="1"/>
  <c r="L166" i="1"/>
  <c r="M164" i="1" s="1"/>
  <c r="L50" i="1"/>
  <c r="M48" i="1" s="1"/>
  <c r="L66" i="1"/>
  <c r="M64" i="1" s="1"/>
  <c r="L130" i="1"/>
  <c r="M128" i="1" s="1"/>
  <c r="L146" i="1"/>
  <c r="M144" i="1" s="1"/>
  <c r="L162" i="1"/>
  <c r="M160" i="1" s="1"/>
  <c r="L178" i="1"/>
  <c r="M176" i="1" s="1"/>
  <c r="L194" i="1"/>
  <c r="M192" i="1" s="1"/>
  <c r="L226" i="1"/>
  <c r="M224" i="1" s="1"/>
  <c r="L46" i="1"/>
  <c r="M44" i="1" s="1"/>
  <c r="L42" i="1"/>
  <c r="M40" i="1" s="1"/>
  <c r="L30" i="1"/>
  <c r="M28" i="1" s="1"/>
  <c r="L58" i="1"/>
  <c r="M56" i="1" s="1"/>
  <c r="L74" i="1"/>
  <c r="M72" i="1" s="1"/>
  <c r="L62" i="1"/>
  <c r="M60" i="1" s="1"/>
  <c r="L70" i="1"/>
  <c r="M68" i="1" s="1"/>
  <c r="L78" i="1"/>
  <c r="M76" i="1" s="1"/>
  <c r="L82" i="1"/>
  <c r="M80" i="1" s="1"/>
  <c r="L86" i="1"/>
  <c r="M84" i="1" s="1"/>
  <c r="L98" i="1"/>
  <c r="M96" i="1" s="1"/>
  <c r="L102" i="1"/>
  <c r="M100" i="1" s="1"/>
  <c r="L106" i="1"/>
  <c r="M104" i="1" s="1"/>
  <c r="L110" i="1"/>
  <c r="M108" i="1" s="1"/>
  <c r="L114" i="1"/>
  <c r="M112" i="1" s="1"/>
  <c r="L118" i="1"/>
  <c r="M116" i="1" s="1"/>
  <c r="L122" i="1"/>
  <c r="M120" i="1" s="1"/>
  <c r="L126" i="1"/>
  <c r="M124" i="1" s="1"/>
  <c r="L170" i="1"/>
  <c r="M168" i="1" s="1"/>
  <c r="L174" i="1"/>
  <c r="M172" i="1" s="1"/>
  <c r="L210" i="1"/>
  <c r="M208" i="1" s="1"/>
  <c r="L214" i="1"/>
  <c r="M212" i="1" s="1"/>
  <c r="L218" i="1"/>
  <c r="M216" i="1" s="1"/>
  <c r="L222" i="1"/>
  <c r="M220" i="1" s="1"/>
  <c r="L134" i="1"/>
  <c r="M132" i="1" s="1"/>
  <c r="L142" i="1"/>
  <c r="M140" i="1" s="1"/>
  <c r="L150" i="1"/>
  <c r="M148" i="1" s="1"/>
  <c r="L158" i="1"/>
  <c r="M156" i="1" s="1"/>
  <c r="L182" i="1"/>
  <c r="M180" i="1" s="1"/>
  <c r="L25" i="1"/>
  <c r="L38" i="1" s="1"/>
  <c r="M36" i="1" s="1"/>
  <c r="L24" i="1"/>
  <c r="L21" i="1"/>
  <c r="L34" i="1" s="1"/>
  <c r="M32" i="1" s="1"/>
  <c r="L20" i="1"/>
  <c r="E19" i="1"/>
  <c r="F19" i="1" s="1"/>
  <c r="G19" i="1" s="1"/>
  <c r="H19" i="1" s="1"/>
  <c r="I19" i="1" s="1"/>
  <c r="J19" i="1" s="1"/>
  <c r="J18" i="1" l="1"/>
  <c r="K19" i="1"/>
  <c r="K18" i="1" s="1"/>
  <c r="H18" i="1"/>
  <c r="E18" i="1"/>
  <c r="I18" i="1"/>
  <c r="D18" i="1"/>
  <c r="G18" i="1"/>
  <c r="D23" i="1"/>
  <c r="E23" i="1" s="1"/>
  <c r="F23" i="1" s="1"/>
  <c r="G23" i="1" s="1"/>
  <c r="H23" i="1" s="1"/>
  <c r="I23" i="1" s="1"/>
  <c r="J23" i="1" s="1"/>
  <c r="L26" i="1"/>
  <c r="M24" i="1" s="1"/>
  <c r="F18" i="1"/>
  <c r="L22" i="1"/>
  <c r="M20" i="1" s="1"/>
  <c r="L7" i="1" l="1"/>
  <c r="O19" i="1"/>
  <c r="D27" i="1"/>
  <c r="E27" i="1" s="1"/>
  <c r="F27" i="1" s="1"/>
  <c r="G27" i="1" s="1"/>
  <c r="H27" i="1" s="1"/>
  <c r="I27" i="1" s="1"/>
  <c r="J27" i="1" s="1"/>
  <c r="K23" i="1"/>
  <c r="O23" i="1" l="1"/>
  <c r="O27" i="1" s="1"/>
  <c r="O31" i="1" s="1"/>
  <c r="O35" i="1" s="1"/>
  <c r="O39" i="1" s="1"/>
  <c r="O43" i="1" s="1"/>
  <c r="O47" i="1" s="1"/>
  <c r="O51" i="1" s="1"/>
  <c r="O55" i="1" s="1"/>
  <c r="O59" i="1" s="1"/>
  <c r="O63" i="1" s="1"/>
  <c r="O67" i="1" s="1"/>
  <c r="O71" i="1" s="1"/>
  <c r="O75" i="1" s="1"/>
  <c r="O79" i="1" s="1"/>
  <c r="O83" i="1" s="1"/>
  <c r="O87" i="1" s="1"/>
  <c r="O91" i="1" s="1"/>
  <c r="O95" i="1" s="1"/>
  <c r="O99" i="1" s="1"/>
  <c r="O103" i="1" s="1"/>
  <c r="O107" i="1" s="1"/>
  <c r="O111" i="1" s="1"/>
  <c r="O115" i="1" s="1"/>
  <c r="O119" i="1" s="1"/>
  <c r="O123" i="1" s="1"/>
  <c r="O127" i="1" s="1"/>
  <c r="O131" i="1" s="1"/>
  <c r="O135" i="1" s="1"/>
  <c r="O139" i="1" s="1"/>
  <c r="O143" i="1" s="1"/>
  <c r="O147" i="1" s="1"/>
  <c r="O151" i="1" s="1"/>
  <c r="O155" i="1" s="1"/>
  <c r="O159" i="1" s="1"/>
  <c r="O163" i="1" s="1"/>
  <c r="O167" i="1" s="1"/>
  <c r="O171" i="1" s="1"/>
  <c r="O175" i="1" s="1"/>
  <c r="O179" i="1" s="1"/>
  <c r="O183" i="1" s="1"/>
  <c r="O187" i="1" s="1"/>
  <c r="O191" i="1" s="1"/>
  <c r="O195" i="1" s="1"/>
  <c r="O199" i="1" s="1"/>
  <c r="O203" i="1" s="1"/>
  <c r="O207" i="1" s="1"/>
  <c r="O211" i="1" s="1"/>
  <c r="O215" i="1" s="1"/>
  <c r="O219" i="1" s="1"/>
  <c r="O223" i="1" s="1"/>
  <c r="D31" i="1"/>
  <c r="E31" i="1" s="1"/>
  <c r="F31" i="1" s="1"/>
  <c r="G31" i="1" s="1"/>
  <c r="H31" i="1" s="1"/>
  <c r="I31" i="1" s="1"/>
  <c r="J31" i="1" s="1"/>
  <c r="K27" i="1"/>
  <c r="D35" i="1" l="1"/>
  <c r="E35" i="1" s="1"/>
  <c r="F35" i="1" s="1"/>
  <c r="G35" i="1" s="1"/>
  <c r="H35" i="1" s="1"/>
  <c r="I35" i="1" s="1"/>
  <c r="J35" i="1" s="1"/>
  <c r="K31" i="1"/>
  <c r="E7" i="1"/>
  <c r="D39" i="1" l="1"/>
  <c r="E39" i="1" s="1"/>
  <c r="F39" i="1" s="1"/>
  <c r="G39" i="1" s="1"/>
  <c r="H39" i="1" s="1"/>
  <c r="I39" i="1" s="1"/>
  <c r="J39" i="1" s="1"/>
  <c r="K35" i="1"/>
  <c r="D43" i="1" l="1"/>
  <c r="E43" i="1" s="1"/>
  <c r="F43" i="1" s="1"/>
  <c r="G43" i="1" s="1"/>
  <c r="H43" i="1" s="1"/>
  <c r="I43" i="1" s="1"/>
  <c r="J43" i="1" s="1"/>
  <c r="K39" i="1"/>
  <c r="D47" i="1" l="1"/>
  <c r="E47" i="1" s="1"/>
  <c r="F47" i="1" s="1"/>
  <c r="G47" i="1" s="1"/>
  <c r="H47" i="1" s="1"/>
  <c r="I47" i="1" s="1"/>
  <c r="J47" i="1" s="1"/>
  <c r="K43" i="1"/>
  <c r="D51" i="1" l="1"/>
  <c r="E51" i="1" s="1"/>
  <c r="F51" i="1" s="1"/>
  <c r="G51" i="1" s="1"/>
  <c r="H51" i="1" s="1"/>
  <c r="I51" i="1" s="1"/>
  <c r="J51" i="1" s="1"/>
  <c r="K47" i="1"/>
  <c r="D55" i="1" l="1"/>
  <c r="E55" i="1" s="1"/>
  <c r="F55" i="1" s="1"/>
  <c r="G55" i="1" s="1"/>
  <c r="H55" i="1" s="1"/>
  <c r="I55" i="1" s="1"/>
  <c r="J55" i="1" s="1"/>
  <c r="K51" i="1"/>
  <c r="D59" i="1" l="1"/>
  <c r="E59" i="1" s="1"/>
  <c r="F59" i="1" s="1"/>
  <c r="G59" i="1" s="1"/>
  <c r="H59" i="1" s="1"/>
  <c r="I59" i="1" s="1"/>
  <c r="J59" i="1" s="1"/>
  <c r="K55" i="1"/>
  <c r="D63" i="1" l="1"/>
  <c r="E63" i="1" s="1"/>
  <c r="F63" i="1" s="1"/>
  <c r="G63" i="1" s="1"/>
  <c r="H63" i="1" s="1"/>
  <c r="I63" i="1" s="1"/>
  <c r="J63" i="1" s="1"/>
  <c r="K59" i="1"/>
  <c r="D67" i="1" l="1"/>
  <c r="E67" i="1" s="1"/>
  <c r="F67" i="1" s="1"/>
  <c r="G67" i="1" s="1"/>
  <c r="H67" i="1" s="1"/>
  <c r="I67" i="1" s="1"/>
  <c r="J67" i="1" s="1"/>
  <c r="K63" i="1"/>
  <c r="D71" i="1" l="1"/>
  <c r="E71" i="1" s="1"/>
  <c r="F71" i="1" s="1"/>
  <c r="G71" i="1" s="1"/>
  <c r="H71" i="1" s="1"/>
  <c r="I71" i="1" s="1"/>
  <c r="J71" i="1" s="1"/>
  <c r="K67" i="1"/>
  <c r="D75" i="1" l="1"/>
  <c r="E75" i="1" s="1"/>
  <c r="F75" i="1" s="1"/>
  <c r="G75" i="1" s="1"/>
  <c r="H75" i="1" s="1"/>
  <c r="I75" i="1" s="1"/>
  <c r="J75" i="1" s="1"/>
  <c r="K71" i="1"/>
  <c r="D79" i="1" l="1"/>
  <c r="E79" i="1" s="1"/>
  <c r="F79" i="1" s="1"/>
  <c r="G79" i="1" s="1"/>
  <c r="H79" i="1" s="1"/>
  <c r="I79" i="1" s="1"/>
  <c r="J79" i="1" s="1"/>
  <c r="K75" i="1"/>
  <c r="D83" i="1" l="1"/>
  <c r="E83" i="1" s="1"/>
  <c r="F83" i="1" s="1"/>
  <c r="G83" i="1" s="1"/>
  <c r="H83" i="1" s="1"/>
  <c r="I83" i="1" s="1"/>
  <c r="J83" i="1" s="1"/>
  <c r="K79" i="1"/>
  <c r="D87" i="1" l="1"/>
  <c r="E87" i="1" s="1"/>
  <c r="F87" i="1" s="1"/>
  <c r="G87" i="1" s="1"/>
  <c r="H87" i="1" s="1"/>
  <c r="I87" i="1" s="1"/>
  <c r="J87" i="1" s="1"/>
  <c r="K83" i="1"/>
  <c r="D91" i="1" l="1"/>
  <c r="E91" i="1" s="1"/>
  <c r="F91" i="1" s="1"/>
  <c r="G91" i="1" s="1"/>
  <c r="H91" i="1" s="1"/>
  <c r="I91" i="1" s="1"/>
  <c r="J91" i="1" s="1"/>
  <c r="K87" i="1"/>
  <c r="D95" i="1" l="1"/>
  <c r="E95" i="1" s="1"/>
  <c r="F95" i="1" s="1"/>
  <c r="G95" i="1" s="1"/>
  <c r="H95" i="1" s="1"/>
  <c r="I95" i="1" s="1"/>
  <c r="J95" i="1" s="1"/>
  <c r="K91" i="1"/>
  <c r="D99" i="1" l="1"/>
  <c r="E99" i="1" s="1"/>
  <c r="F99" i="1" s="1"/>
  <c r="G99" i="1" s="1"/>
  <c r="H99" i="1" s="1"/>
  <c r="I99" i="1" s="1"/>
  <c r="J99" i="1" s="1"/>
  <c r="K95" i="1"/>
  <c r="D103" i="1" l="1"/>
  <c r="E103" i="1" s="1"/>
  <c r="F103" i="1" s="1"/>
  <c r="G103" i="1" s="1"/>
  <c r="H103" i="1" s="1"/>
  <c r="I103" i="1" s="1"/>
  <c r="J103" i="1" s="1"/>
  <c r="K99" i="1"/>
  <c r="D107" i="1" l="1"/>
  <c r="E107" i="1" s="1"/>
  <c r="F107" i="1" s="1"/>
  <c r="G107" i="1" s="1"/>
  <c r="H107" i="1" s="1"/>
  <c r="I107" i="1" s="1"/>
  <c r="J107" i="1" s="1"/>
  <c r="K103" i="1"/>
  <c r="D111" i="1" l="1"/>
  <c r="E111" i="1" s="1"/>
  <c r="F111" i="1" s="1"/>
  <c r="G111" i="1" s="1"/>
  <c r="H111" i="1" s="1"/>
  <c r="I111" i="1" s="1"/>
  <c r="J111" i="1" s="1"/>
  <c r="K107" i="1"/>
  <c r="D115" i="1" l="1"/>
  <c r="E115" i="1" s="1"/>
  <c r="F115" i="1" s="1"/>
  <c r="G115" i="1" s="1"/>
  <c r="H115" i="1" s="1"/>
  <c r="I115" i="1" s="1"/>
  <c r="J115" i="1" s="1"/>
  <c r="K111" i="1"/>
  <c r="D119" i="1" l="1"/>
  <c r="E119" i="1" s="1"/>
  <c r="F119" i="1" s="1"/>
  <c r="G119" i="1" s="1"/>
  <c r="H119" i="1" s="1"/>
  <c r="I119" i="1" s="1"/>
  <c r="J119" i="1" s="1"/>
  <c r="K115" i="1"/>
  <c r="D123" i="1" l="1"/>
  <c r="E123" i="1" s="1"/>
  <c r="F123" i="1" s="1"/>
  <c r="G123" i="1" s="1"/>
  <c r="H123" i="1" s="1"/>
  <c r="I123" i="1" s="1"/>
  <c r="J123" i="1" s="1"/>
  <c r="K119" i="1"/>
  <c r="D127" i="1" l="1"/>
  <c r="E127" i="1" s="1"/>
  <c r="F127" i="1" s="1"/>
  <c r="G127" i="1" s="1"/>
  <c r="H127" i="1" s="1"/>
  <c r="I127" i="1" s="1"/>
  <c r="J127" i="1" s="1"/>
  <c r="K123" i="1"/>
  <c r="D131" i="1" l="1"/>
  <c r="E131" i="1" s="1"/>
  <c r="F131" i="1" s="1"/>
  <c r="G131" i="1" s="1"/>
  <c r="H131" i="1" s="1"/>
  <c r="I131" i="1" s="1"/>
  <c r="J131" i="1" s="1"/>
  <c r="K127" i="1"/>
  <c r="D135" i="1" l="1"/>
  <c r="E135" i="1" s="1"/>
  <c r="F135" i="1" s="1"/>
  <c r="G135" i="1" s="1"/>
  <c r="H135" i="1" s="1"/>
  <c r="I135" i="1" s="1"/>
  <c r="J135" i="1" s="1"/>
  <c r="K131" i="1"/>
  <c r="D139" i="1" l="1"/>
  <c r="E139" i="1" s="1"/>
  <c r="F139" i="1" s="1"/>
  <c r="G139" i="1" s="1"/>
  <c r="H139" i="1" s="1"/>
  <c r="I139" i="1" s="1"/>
  <c r="J139" i="1" s="1"/>
  <c r="K135" i="1"/>
  <c r="D143" i="1" l="1"/>
  <c r="E143" i="1" s="1"/>
  <c r="F143" i="1" s="1"/>
  <c r="G143" i="1" s="1"/>
  <c r="H143" i="1" s="1"/>
  <c r="I143" i="1" s="1"/>
  <c r="J143" i="1" s="1"/>
  <c r="K139" i="1"/>
  <c r="D147" i="1" l="1"/>
  <c r="E147" i="1" s="1"/>
  <c r="F147" i="1" s="1"/>
  <c r="G147" i="1" s="1"/>
  <c r="H147" i="1" s="1"/>
  <c r="I147" i="1" s="1"/>
  <c r="J147" i="1" s="1"/>
  <c r="K143" i="1"/>
  <c r="D151" i="1" l="1"/>
  <c r="E151" i="1" s="1"/>
  <c r="F151" i="1" s="1"/>
  <c r="G151" i="1" s="1"/>
  <c r="H151" i="1" s="1"/>
  <c r="I151" i="1" s="1"/>
  <c r="J151" i="1" s="1"/>
  <c r="K147" i="1"/>
  <c r="D155" i="1" l="1"/>
  <c r="E155" i="1" s="1"/>
  <c r="F155" i="1" s="1"/>
  <c r="G155" i="1" s="1"/>
  <c r="H155" i="1" s="1"/>
  <c r="I155" i="1" s="1"/>
  <c r="J155" i="1" s="1"/>
  <c r="K151" i="1"/>
  <c r="D159" i="1" l="1"/>
  <c r="E159" i="1" s="1"/>
  <c r="F159" i="1" s="1"/>
  <c r="G159" i="1" s="1"/>
  <c r="H159" i="1" s="1"/>
  <c r="I159" i="1" s="1"/>
  <c r="J159" i="1" s="1"/>
  <c r="K155" i="1"/>
  <c r="D163" i="1" l="1"/>
  <c r="E163" i="1" s="1"/>
  <c r="F163" i="1" s="1"/>
  <c r="G163" i="1" s="1"/>
  <c r="H163" i="1" s="1"/>
  <c r="I163" i="1" s="1"/>
  <c r="J163" i="1" s="1"/>
  <c r="K159" i="1"/>
  <c r="D167" i="1" l="1"/>
  <c r="E167" i="1" s="1"/>
  <c r="F167" i="1" s="1"/>
  <c r="G167" i="1" s="1"/>
  <c r="H167" i="1" s="1"/>
  <c r="I167" i="1" s="1"/>
  <c r="J167" i="1" s="1"/>
  <c r="K163" i="1"/>
  <c r="D171" i="1" l="1"/>
  <c r="E171" i="1" s="1"/>
  <c r="F171" i="1" s="1"/>
  <c r="G171" i="1" s="1"/>
  <c r="H171" i="1" s="1"/>
  <c r="I171" i="1" s="1"/>
  <c r="J171" i="1" s="1"/>
  <c r="K167" i="1"/>
  <c r="D175" i="1" l="1"/>
  <c r="E175" i="1" s="1"/>
  <c r="F175" i="1" s="1"/>
  <c r="G175" i="1" s="1"/>
  <c r="H175" i="1" s="1"/>
  <c r="I175" i="1" s="1"/>
  <c r="J175" i="1" s="1"/>
  <c r="K171" i="1"/>
  <c r="D179" i="1" l="1"/>
  <c r="E179" i="1" s="1"/>
  <c r="F179" i="1" s="1"/>
  <c r="G179" i="1" s="1"/>
  <c r="H179" i="1" s="1"/>
  <c r="I179" i="1" s="1"/>
  <c r="J179" i="1" s="1"/>
  <c r="K175" i="1"/>
  <c r="D183" i="1" l="1"/>
  <c r="E183" i="1" s="1"/>
  <c r="F183" i="1" s="1"/>
  <c r="G183" i="1" s="1"/>
  <c r="H183" i="1" s="1"/>
  <c r="I183" i="1" s="1"/>
  <c r="J183" i="1" s="1"/>
  <c r="K179" i="1"/>
  <c r="D187" i="1" l="1"/>
  <c r="E187" i="1" s="1"/>
  <c r="F187" i="1" s="1"/>
  <c r="G187" i="1" s="1"/>
  <c r="H187" i="1" s="1"/>
  <c r="I187" i="1" s="1"/>
  <c r="J187" i="1" s="1"/>
  <c r="K183" i="1"/>
  <c r="D191" i="1" l="1"/>
  <c r="E191" i="1" s="1"/>
  <c r="F191" i="1" s="1"/>
  <c r="G191" i="1" s="1"/>
  <c r="H191" i="1" s="1"/>
  <c r="I191" i="1" s="1"/>
  <c r="J191" i="1" s="1"/>
  <c r="K187" i="1"/>
  <c r="D195" i="1" l="1"/>
  <c r="E195" i="1" s="1"/>
  <c r="F195" i="1" s="1"/>
  <c r="G195" i="1" s="1"/>
  <c r="H195" i="1" s="1"/>
  <c r="I195" i="1" s="1"/>
  <c r="J195" i="1" s="1"/>
  <c r="K191" i="1"/>
  <c r="D199" i="1" l="1"/>
  <c r="E199" i="1" s="1"/>
  <c r="F199" i="1" s="1"/>
  <c r="G199" i="1" s="1"/>
  <c r="H199" i="1" s="1"/>
  <c r="I199" i="1" s="1"/>
  <c r="J199" i="1" s="1"/>
  <c r="K195" i="1"/>
  <c r="D203" i="1" l="1"/>
  <c r="E203" i="1" s="1"/>
  <c r="F203" i="1" s="1"/>
  <c r="G203" i="1" s="1"/>
  <c r="H203" i="1" s="1"/>
  <c r="I203" i="1" s="1"/>
  <c r="J203" i="1" s="1"/>
  <c r="K199" i="1"/>
  <c r="D207" i="1" l="1"/>
  <c r="E207" i="1" s="1"/>
  <c r="F207" i="1" s="1"/>
  <c r="G207" i="1" s="1"/>
  <c r="H207" i="1" s="1"/>
  <c r="I207" i="1" s="1"/>
  <c r="J207" i="1" s="1"/>
  <c r="K203" i="1"/>
  <c r="D211" i="1" l="1"/>
  <c r="E211" i="1" s="1"/>
  <c r="F211" i="1" s="1"/>
  <c r="G211" i="1" s="1"/>
  <c r="H211" i="1" s="1"/>
  <c r="I211" i="1" s="1"/>
  <c r="J211" i="1" s="1"/>
  <c r="K207" i="1"/>
  <c r="D215" i="1" l="1"/>
  <c r="E215" i="1" s="1"/>
  <c r="F215" i="1" s="1"/>
  <c r="G215" i="1" s="1"/>
  <c r="H215" i="1" s="1"/>
  <c r="I215" i="1" s="1"/>
  <c r="J215" i="1" s="1"/>
  <c r="K211" i="1"/>
  <c r="D219" i="1" l="1"/>
  <c r="E219" i="1" s="1"/>
  <c r="F219" i="1" s="1"/>
  <c r="G219" i="1" s="1"/>
  <c r="H219" i="1" s="1"/>
  <c r="I219" i="1" s="1"/>
  <c r="J219" i="1" s="1"/>
  <c r="K215" i="1"/>
  <c r="D223" i="1" l="1"/>
  <c r="E223" i="1" s="1"/>
  <c r="F223" i="1" s="1"/>
  <c r="G223" i="1" s="1"/>
  <c r="H223" i="1" s="1"/>
  <c r="I223" i="1" s="1"/>
  <c r="J223" i="1" s="1"/>
  <c r="K223" i="1" s="1"/>
  <c r="K2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Cox, Holly L (DOA)</author>
  </authors>
  <commentList>
    <comment ref="E6" authorId="0" shapeId="0" xr:uid="{00000000-0006-0000-0300-000001000000}">
      <text>
        <r>
          <rPr>
            <b/>
            <sz val="9"/>
            <color indexed="81"/>
            <rFont val="Tahoma"/>
            <family val="2"/>
          </rPr>
          <t>Enter Time in hh:mm</t>
        </r>
        <r>
          <rPr>
            <sz val="9"/>
            <color indexed="81"/>
            <rFont val="Tahoma"/>
            <family val="2"/>
          </rPr>
          <t xml:space="preserve">
</t>
        </r>
      </text>
    </comment>
    <comment ref="D19" authorId="0" shapeId="0" xr:uid="{00000000-0006-0000-0300-000002000000}">
      <text>
        <r>
          <rPr>
            <b/>
            <sz val="9"/>
            <color indexed="81"/>
            <rFont val="Tahoma"/>
            <family val="2"/>
          </rPr>
          <t>Enter the starting date for the week that includes 1/1 of the current year.</t>
        </r>
      </text>
    </comment>
  </commentList>
</comments>
</file>

<file path=xl/sharedStrings.xml><?xml version="1.0" encoding="utf-8"?>
<sst xmlns="http://schemas.openxmlformats.org/spreadsheetml/2006/main" count="396" uniqueCount="36">
  <si>
    <t>Actual Hours Worked</t>
  </si>
  <si>
    <t>Leave Taken</t>
  </si>
  <si>
    <t>Totals</t>
  </si>
  <si>
    <t>Hours Included in Flex</t>
  </si>
  <si>
    <t>Flex Earned</t>
  </si>
  <si>
    <t>Flex Used</t>
  </si>
  <si>
    <t>Bargaining Unit:</t>
  </si>
  <si>
    <t>CEA</t>
  </si>
  <si>
    <t>Department:</t>
  </si>
  <si>
    <t>Employee Name:</t>
  </si>
  <si>
    <t>Employee Number:</t>
  </si>
  <si>
    <t>FTP Begin Date:</t>
  </si>
  <si>
    <t>FTP End Date:</t>
  </si>
  <si>
    <t>9-Day Alternate Workweek:</t>
  </si>
  <si>
    <t>No</t>
  </si>
  <si>
    <t>Flex Time Balance Available</t>
  </si>
  <si>
    <t>Date Signed:</t>
  </si>
  <si>
    <t>Yes</t>
  </si>
  <si>
    <t>GGU</t>
  </si>
  <si>
    <t>SU</t>
  </si>
  <si>
    <t>Week</t>
  </si>
  <si>
    <t>Previous Balance:</t>
  </si>
  <si>
    <t>Current Balance Available:</t>
  </si>
  <si>
    <t>Total Potential Hours Earned:</t>
  </si>
  <si>
    <t>Flex Time Plan, Reporting, Earning, Usage</t>
  </si>
  <si>
    <t>Note:  Employees with approved Flex Time Plans should complete this time sheet for each week covered
 under their plan regardless of the number of hours worked.</t>
  </si>
  <si>
    <t>Employee Signature:</t>
  </si>
  <si>
    <t>Supervisor Signature:</t>
  </si>
  <si>
    <t>Print Page</t>
  </si>
  <si>
    <t>Print and sign the page(s) for the Weeks that correspond to the Pay Period to turn in with your Timesheet.</t>
  </si>
  <si>
    <t>Home Unit:</t>
  </si>
  <si>
    <r>
      <t xml:space="preserve">SU Article 25.10 - Flexible Time Plan.
</t>
    </r>
    <r>
      <rPr>
        <sz val="10"/>
        <color rgb="FF000000"/>
        <rFont val="Arial"/>
        <family val="2"/>
      </rPr>
      <t xml:space="preserve">The parties recognize the normal workweek is 40.0 hours and that it may be necessary for overtime-exempt employees to work extraordinary hours to meet the mission of the agency. An FLSA exempt employee who has been authorized to work additional hours may submit a written request to the division director for approval of the Flexible Time Plan to offset excessive hours of work with a reduction of normal work hours at a later time.
An approved Flexible Time Plan is subject to the following conditions:
A. An employee who works in excess of 45 hours in a workweek will be eligible for flextime credits retroactive to 42 hours of work in the week.
B. Flextime credits will accrue in one-half (0.5) hour increments.
C. No flextime credits may be earned for travel time.
D. No more than 16 hours of work per day may be counted toward the 45.0 hour per week threshold or toward flextime credits.
E. Flextime credits may accumulate to a maximum of two hundred (200) hours.
F. Flextime credits may not be used in advance of performance. 
G. Employees will document on the time sheet all hours worked and all flextime used. 
H. Accrued flextime credits may be used at any time business permits with the prior approval of the supervisor in the same manner as personal leave. Requests to use accrued flextime will not be unreasonably denied. 
I. Upon separation from State service or the bargaining unit, accrued flextime credits will be cancelled without payment. Accrued flextime credits may not be cashed out. 
J. Disputes regarding the accrual or use of flextime credits are subject to the complaint procedures. This will be the sole and exclusive method of resolving such disputes. 
K. Flextime credits must be tracked, documented and usage certified by the employee’s immediate supervisor. </t>
    </r>
  </si>
  <si>
    <r>
      <t xml:space="preserve">CEA Article 7.14 - Flexible Time Plan. 
</t>
    </r>
    <r>
      <rPr>
        <sz val="11"/>
        <color rgb="FF000000"/>
        <rFont val="Calibri"/>
        <family val="2"/>
      </rPr>
      <t>The parties recognize the normal workweek is 40 hours and that it may be necessary for overtime- exempt employees to work extraordinary hours to meet the mission of the agency. An FLSA exempt employee who has been authorized to work additional hours may submit a written request to the division director for approval of a Flexible Time Plan to offset excessive hours of work with a reduction of normal work hours at a later time.
An approved Flexible Time Plan is subject to the following conditions:
1.   An employee who works in excess of 45 hours in a workweek shall be eligible for flextime credits retroactive to 42 hours of work in the week.
2.   Flextime credits shall accrue in one-quarter (0.25) hour increments.
3.   No flextime credits may be earned for travel time.
4.   No more than 16 hours of work per day may be counted toward the 45 hour per work week threshold or toward flextime credits.
5.   Flexible credits may accumulate to a maximum of two hundred (200) hours.
6.   Flextime credits may not be used in advance of performance.
7.   Employees shall document on the flextime form all hours worked and all flextime used.
8.   Accrued flextime credits may be used at any time business permits with the prior approval of the supervisor in the same manner as personal leave.  Requests to use accrued flextime shall not be unreasonably denied.
9.   Upon separation from State service or the bargaining unit, accrued flextime credits shall be cancelled without payment. Accrued flextime credits may not be cashed out.
10. Disputes regarding  the  accrual or  use of  flextime credits are  subject to  the  complaint procedures of Section 12.04.A. This shall be the sole and exclusive method of resolving such disputes.
Flextime credits shall be tracked and credited manually until the State implements an automated tracking system.</t>
    </r>
  </si>
  <si>
    <t>Comments:</t>
  </si>
  <si>
    <r>
      <t xml:space="preserve">GGU Article 22.02.F -  Flexible Time Plan
</t>
    </r>
    <r>
      <rPr>
        <sz val="11"/>
        <rFont val="Calibri"/>
        <family val="2"/>
      </rPr>
      <t>F. The parties recognize that even though the normal workweek is 37:30 hours it may be necessary for overtime exempt employees to work extraordinary hours to meet the mission of the agency. A FLSA exempt employee who has been authorized to work additional hours may submit a written request to the Division Director for approval of a Flexible Time Plan to offset excessive hours of work with a reduction of normal work hours at a later time.
An approved Flexible Time Plan is subject to the following conditions: 
1.	An employee who works in excess of forty-five (45) hours in a workweek shall be eligible for flextime credits retroactive to forty (40) hours of work in the week. 
2.	Flextime credits shall accrue on one-half (0:30) hour increments. 
3.	No flextime credits may be earned for travel time. 
4.	No more than sixteen (16) hours of work per day may be counted toward the forty-five (45) hour per workweek threshold or toward flextime credits. 
5.	Flextime credits may accumulate to a maximum of two hundred (200) hours. 
6.	Flextime credits may not be used in advance of performance. 
7.	Employees shall document on the time sheet all hours worked and all flextime used. 
8.	Accrued flextime credits may be used at any time business permits with the prior approval of the supervisor in the same manner as personal leave. Requests to use accrued flextime shall not be unreasonably denied. 
9.	Upon separation from State service or the bargaining unit, accrued flextime credits shall be cancelled without payment. Accrued flextime credits may not be cashed out. 
10.	Disputes regarding the accrual or use of flextime credits are subject to the complaint procedures of Article 15.01.A. This shall be the sole and exclusive method of resolving such disputes. 
11.	Flextime credits shall be tracked, documented and usage certified by the employee’s immediate supervisor each pay period.</t>
    </r>
  </si>
  <si>
    <t>"Lost" Hrs Portion 
exceeding 16 hrs /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</si>
</sst>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m/d;@"/>
    <numFmt numFmtId="166" formatCode="ddd"/>
  </numFmts>
  <fonts count="14"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1"/>
      <name val="Calibri"/>
      <family val="2"/>
    </font>
    <font>
      <sz val="11"/>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sz val="9"/>
      <color indexed="81"/>
      <name val="Tahoma"/>
      <family val="2"/>
    </font>
    <font>
      <b/>
      <sz val="9"/>
      <color indexed="81"/>
      <name val="Tahoma"/>
      <family val="2"/>
    </font>
    <font>
      <sz val="10"/>
      <name val="Calibri"/>
      <family val="2"/>
      <scheme val="minor"/>
    </font>
    <font>
      <sz val="11"/>
      <name val="Calibri"/>
      <family val="2"/>
      <scheme val="minor"/>
    </font>
  </fonts>
  <fills count="1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1" fillId="0" borderId="0" xfId="0" applyFont="1"/>
    <xf numFmtId="164" fontId="0" fillId="0" borderId="0" xfId="0" applyNumberFormat="1"/>
    <xf numFmtId="164" fontId="1" fillId="0" borderId="1" xfId="0" applyNumberFormat="1" applyFont="1" applyBorder="1" applyAlignment="1" applyProtection="1">
      <alignment horizontal="center" vertical="top"/>
      <protection locked="0"/>
    </xf>
    <xf numFmtId="164" fontId="1" fillId="0" borderId="1" xfId="0" applyNumberFormat="1" applyFont="1" applyBorder="1" applyAlignment="1" applyProtection="1">
      <alignment horizontal="center"/>
      <protection locked="0"/>
    </xf>
    <xf numFmtId="165" fontId="2" fillId="4" borderId="11" xfId="0" applyNumberFormat="1" applyFont="1" applyFill="1" applyBorder="1" applyAlignment="1">
      <alignment horizontal="center" vertical="top"/>
    </xf>
    <xf numFmtId="0" fontId="1" fillId="3" borderId="0" xfId="0" applyFont="1" applyFill="1"/>
    <xf numFmtId="0" fontId="2" fillId="3" borderId="0" xfId="0" applyFont="1" applyFill="1" applyAlignment="1">
      <alignment vertical="top"/>
    </xf>
    <xf numFmtId="0" fontId="3" fillId="3" borderId="0" xfId="0" applyFont="1" applyFill="1" applyAlignment="1">
      <alignment vertical="top"/>
    </xf>
    <xf numFmtId="0" fontId="3" fillId="3" borderId="0" xfId="0" applyFont="1" applyFill="1" applyAlignment="1">
      <alignment horizontal="right" vertical="top"/>
    </xf>
    <xf numFmtId="0" fontId="2" fillId="0" borderId="0" xfId="0" applyFont="1" applyAlignment="1">
      <alignment textRotation="90" wrapText="1"/>
    </xf>
    <xf numFmtId="0" fontId="2" fillId="3" borderId="0" xfId="0" applyFont="1" applyFill="1" applyAlignment="1">
      <alignment horizontal="left" vertical="top"/>
    </xf>
    <xf numFmtId="164" fontId="1" fillId="3" borderId="0" xfId="0" applyNumberFormat="1" applyFont="1" applyFill="1" applyAlignment="1">
      <alignment horizontal="left"/>
    </xf>
    <xf numFmtId="0" fontId="1" fillId="3" borderId="0" xfId="0" applyFont="1" applyFill="1" applyAlignment="1">
      <alignment horizontal="left"/>
    </xf>
    <xf numFmtId="0" fontId="1" fillId="0" borderId="0" xfId="0" applyFont="1" applyAlignment="1">
      <alignment horizontal="center" vertical="top"/>
    </xf>
    <xf numFmtId="0" fontId="2" fillId="0" borderId="0" xfId="0" applyFont="1" applyAlignment="1">
      <alignment horizontal="center" vertical="top"/>
    </xf>
    <xf numFmtId="0" fontId="1" fillId="8" borderId="0" xfId="0" applyFont="1" applyFill="1" applyAlignment="1">
      <alignment horizontal="center" vertical="top"/>
    </xf>
    <xf numFmtId="0" fontId="1" fillId="9" borderId="0" xfId="0" applyFont="1" applyFill="1" applyAlignment="1">
      <alignment horizontal="center" vertical="top"/>
    </xf>
    <xf numFmtId="0" fontId="1" fillId="10" borderId="0" xfId="0" applyFont="1" applyFill="1" applyAlignment="1">
      <alignment horizontal="center" vertical="top"/>
    </xf>
    <xf numFmtId="0" fontId="1" fillId="11" borderId="0" xfId="0" applyFont="1" applyFill="1" applyAlignment="1">
      <alignment horizontal="center" vertical="top"/>
    </xf>
    <xf numFmtId="0" fontId="1" fillId="12" borderId="0" xfId="0" applyFont="1" applyFill="1" applyAlignment="1">
      <alignment horizontal="center" vertical="top"/>
    </xf>
    <xf numFmtId="0" fontId="1" fillId="6" borderId="0" xfId="0" applyFont="1" applyFill="1" applyAlignment="1">
      <alignment horizontal="center" vertical="top"/>
    </xf>
    <xf numFmtId="0" fontId="1" fillId="13" borderId="0" xfId="0" applyFont="1" applyFill="1" applyAlignment="1">
      <alignment horizontal="center" vertical="top"/>
    </xf>
    <xf numFmtId="0" fontId="1" fillId="8" borderId="18" xfId="0" applyFont="1" applyFill="1" applyBorder="1" applyAlignment="1">
      <alignment horizontal="center" vertical="top"/>
    </xf>
    <xf numFmtId="0" fontId="1" fillId="9" borderId="18" xfId="0" applyFont="1" applyFill="1" applyBorder="1" applyAlignment="1">
      <alignment horizontal="center" vertical="top"/>
    </xf>
    <xf numFmtId="0" fontId="1" fillId="10" borderId="18" xfId="0" applyFont="1" applyFill="1" applyBorder="1" applyAlignment="1">
      <alignment horizontal="center" vertical="top"/>
    </xf>
    <xf numFmtId="0" fontId="1" fillId="11" borderId="18" xfId="0" applyFont="1" applyFill="1" applyBorder="1" applyAlignment="1">
      <alignment horizontal="center" vertical="top"/>
    </xf>
    <xf numFmtId="0" fontId="1" fillId="12" borderId="18" xfId="0" applyFont="1" applyFill="1" applyBorder="1" applyAlignment="1">
      <alignment horizontal="center" vertical="top"/>
    </xf>
    <xf numFmtId="0" fontId="1" fillId="6" borderId="18" xfId="0" applyFont="1" applyFill="1" applyBorder="1" applyAlignment="1">
      <alignment horizontal="center" vertical="top"/>
    </xf>
    <xf numFmtId="0" fontId="1" fillId="13" borderId="18" xfId="0" applyFont="1" applyFill="1" applyBorder="1" applyAlignment="1">
      <alignment horizontal="center" vertical="top"/>
    </xf>
    <xf numFmtId="0" fontId="4" fillId="0" borderId="0" xfId="0" applyFont="1" applyAlignment="1">
      <alignment vertical="top" wrapText="1"/>
    </xf>
    <xf numFmtId="0" fontId="6" fillId="0" borderId="0" xfId="0" applyFont="1" applyAlignment="1">
      <alignment vertical="top" wrapText="1"/>
    </xf>
    <xf numFmtId="0" fontId="8" fillId="0" borderId="0" xfId="0" applyFont="1" applyAlignment="1">
      <alignment horizontal="left" vertical="top" wrapText="1" readingOrder="1"/>
    </xf>
    <xf numFmtId="0" fontId="0" fillId="3" borderId="0" xfId="0" applyFill="1" applyAlignment="1">
      <alignment vertical="top" wrapText="1"/>
    </xf>
    <xf numFmtId="0" fontId="0" fillId="3" borderId="0" xfId="0" applyFill="1"/>
    <xf numFmtId="165" fontId="2" fillId="2" borderId="11" xfId="0" applyNumberFormat="1" applyFont="1" applyFill="1" applyBorder="1" applyAlignment="1" applyProtection="1">
      <alignment horizontal="center" vertical="top"/>
      <protection locked="0"/>
    </xf>
    <xf numFmtId="0" fontId="12" fillId="0" borderId="0" xfId="0" applyFont="1" applyProtection="1">
      <protection hidden="1"/>
    </xf>
    <xf numFmtId="164" fontId="12" fillId="0" borderId="0" xfId="0" applyNumberFormat="1" applyFont="1" applyProtection="1">
      <protection hidden="1"/>
    </xf>
    <xf numFmtId="0" fontId="1" fillId="14" borderId="0" xfId="0" applyFont="1" applyFill="1" applyAlignment="1">
      <alignment horizontal="center" vertical="top"/>
    </xf>
    <xf numFmtId="0" fontId="1" fillId="15" borderId="0" xfId="0" applyFont="1" applyFill="1" applyAlignment="1">
      <alignment horizontal="center" vertical="top"/>
    </xf>
    <xf numFmtId="0" fontId="1" fillId="15" borderId="18" xfId="0" applyFont="1" applyFill="1" applyBorder="1" applyAlignment="1">
      <alignment horizontal="center" vertical="top"/>
    </xf>
    <xf numFmtId="0" fontId="13" fillId="3" borderId="0" xfId="0" applyFont="1" applyFill="1"/>
    <xf numFmtId="0" fontId="2" fillId="3" borderId="0" xfId="0" applyFont="1" applyFill="1" applyAlignment="1">
      <alignment horizontal="right" vertical="top"/>
    </xf>
    <xf numFmtId="49" fontId="1" fillId="3" borderId="0" xfId="0" applyNumberFormat="1" applyFont="1" applyFill="1" applyAlignment="1" applyProtection="1">
      <alignment horizontal="center"/>
      <protection locked="0"/>
    </xf>
    <xf numFmtId="14" fontId="1" fillId="3" borderId="0" xfId="0" applyNumberFormat="1" applyFont="1" applyFill="1" applyAlignment="1" applyProtection="1">
      <alignment horizontal="center"/>
      <protection locked="0"/>
    </xf>
    <xf numFmtId="0" fontId="2" fillId="4" borderId="15" xfId="0" applyFont="1" applyFill="1" applyBorder="1" applyAlignment="1" applyProtection="1">
      <alignment horizontal="left" vertical="top"/>
      <protection hidden="1"/>
    </xf>
    <xf numFmtId="0" fontId="2" fillId="4" borderId="16" xfId="0" applyFont="1" applyFill="1" applyBorder="1" applyAlignment="1" applyProtection="1">
      <alignment horizontal="left" vertical="top"/>
      <protection hidden="1"/>
    </xf>
    <xf numFmtId="0" fontId="2" fillId="4" borderId="15" xfId="0" applyFont="1" applyFill="1" applyBorder="1" applyAlignment="1" applyProtection="1">
      <alignment vertical="top"/>
      <protection hidden="1"/>
    </xf>
    <xf numFmtId="166" fontId="2" fillId="4" borderId="2" xfId="0" applyNumberFormat="1" applyFont="1" applyFill="1" applyBorder="1" applyAlignment="1" applyProtection="1">
      <alignment horizontal="center" vertical="top"/>
      <protection hidden="1"/>
    </xf>
    <xf numFmtId="165" fontId="2" fillId="4" borderId="11" xfId="0" applyNumberFormat="1" applyFont="1" applyFill="1" applyBorder="1" applyAlignment="1" applyProtection="1">
      <alignment horizontal="center" vertical="top"/>
      <protection hidden="1"/>
    </xf>
    <xf numFmtId="0" fontId="2" fillId="4" borderId="6" xfId="0" applyFont="1" applyFill="1" applyBorder="1"/>
    <xf numFmtId="0" fontId="2" fillId="4" borderId="11" xfId="0" applyFont="1" applyFill="1" applyBorder="1" applyProtection="1">
      <protection hidden="1"/>
    </xf>
    <xf numFmtId="164" fontId="2" fillId="5" borderId="1" xfId="0" applyNumberFormat="1" applyFont="1" applyFill="1" applyBorder="1" applyAlignment="1" applyProtection="1">
      <alignment horizontal="center" vertical="top"/>
      <protection hidden="1"/>
    </xf>
    <xf numFmtId="164" fontId="2" fillId="5" borderId="14" xfId="0" applyNumberFormat="1" applyFont="1" applyFill="1" applyBorder="1" applyAlignment="1" applyProtection="1">
      <alignment horizontal="center" vertical="top"/>
      <protection hidden="1"/>
    </xf>
    <xf numFmtId="164" fontId="2" fillId="5" borderId="14" xfId="0" applyNumberFormat="1" applyFont="1" applyFill="1" applyBorder="1" applyAlignment="1" applyProtection="1">
      <alignment horizontal="center"/>
      <protection hidden="1"/>
    </xf>
    <xf numFmtId="0" fontId="2" fillId="4" borderId="1" xfId="0" applyFont="1" applyFill="1" applyBorder="1" applyAlignment="1">
      <alignment horizontal="right" vertical="top"/>
    </xf>
    <xf numFmtId="164" fontId="1" fillId="0" borderId="1" xfId="0" applyNumberFormat="1" applyFont="1" applyBorder="1" applyAlignment="1" applyProtection="1">
      <alignment horizontal="center"/>
      <protection locked="0"/>
    </xf>
    <xf numFmtId="164" fontId="1" fillId="5" borderId="1" xfId="0" applyNumberFormat="1" applyFont="1" applyFill="1" applyBorder="1" applyAlignment="1">
      <alignment horizontal="center"/>
    </xf>
    <xf numFmtId="0" fontId="1" fillId="5" borderId="1" xfId="0" applyFont="1" applyFill="1" applyBorder="1" applyAlignment="1">
      <alignment horizontal="center"/>
    </xf>
    <xf numFmtId="0" fontId="2" fillId="3" borderId="0" xfId="0" applyFont="1" applyFill="1" applyAlignment="1">
      <alignment horizontal="right" vertical="top"/>
    </xf>
    <xf numFmtId="0" fontId="2" fillId="4" borderId="12" xfId="0" applyFont="1" applyFill="1" applyBorder="1" applyAlignment="1" applyProtection="1">
      <alignment horizontal="right" vertical="top"/>
      <protection hidden="1"/>
    </xf>
    <xf numFmtId="0" fontId="2" fillId="4" borderId="1" xfId="0" applyFont="1" applyFill="1" applyBorder="1" applyAlignment="1" applyProtection="1">
      <alignment horizontal="right" vertical="top"/>
      <protection hidden="1"/>
    </xf>
    <xf numFmtId="0" fontId="2" fillId="4" borderId="13" xfId="0" applyFont="1" applyFill="1" applyBorder="1" applyAlignment="1" applyProtection="1">
      <alignment horizontal="right" vertical="top"/>
      <protection hidden="1"/>
    </xf>
    <xf numFmtId="0" fontId="2" fillId="4" borderId="14" xfId="0" applyFont="1" applyFill="1" applyBorder="1" applyAlignment="1" applyProtection="1">
      <alignment horizontal="right" vertical="top"/>
      <protection hidden="1"/>
    </xf>
    <xf numFmtId="0" fontId="2" fillId="3" borderId="0" xfId="0" applyFont="1" applyFill="1" applyAlignment="1">
      <alignment horizontal="right" vertical="center" wrapText="1"/>
    </xf>
    <xf numFmtId="0" fontId="2" fillId="3" borderId="0" xfId="0" applyFont="1" applyFill="1" applyAlignment="1">
      <alignment horizontal="right" vertical="center"/>
    </xf>
    <xf numFmtId="49" fontId="1" fillId="3" borderId="19" xfId="0" applyNumberFormat="1" applyFont="1" applyFill="1" applyBorder="1" applyAlignment="1" applyProtection="1">
      <alignment horizontal="left" vertical="top"/>
      <protection locked="0"/>
    </xf>
    <xf numFmtId="49" fontId="1" fillId="3" borderId="20" xfId="0" applyNumberFormat="1" applyFont="1" applyFill="1" applyBorder="1" applyAlignment="1" applyProtection="1">
      <alignment horizontal="left" vertical="top"/>
      <protection locked="0"/>
    </xf>
    <xf numFmtId="49" fontId="1" fillId="3" borderId="21" xfId="0" applyNumberFormat="1" applyFont="1" applyFill="1" applyBorder="1" applyAlignment="1" applyProtection="1">
      <alignment horizontal="left" vertical="top"/>
      <protection locked="0"/>
    </xf>
    <xf numFmtId="0" fontId="1" fillId="0" borderId="1" xfId="0" applyFont="1" applyBorder="1" applyAlignment="1" applyProtection="1">
      <alignment horizontal="center"/>
      <protection locked="0"/>
    </xf>
    <xf numFmtId="49" fontId="1" fillId="3" borderId="4" xfId="0" applyNumberFormat="1" applyFont="1" applyFill="1" applyBorder="1" applyAlignment="1" applyProtection="1">
      <alignment horizontal="center"/>
      <protection locked="0"/>
    </xf>
    <xf numFmtId="164" fontId="2" fillId="5" borderId="2" xfId="0" applyNumberFormat="1" applyFont="1" applyFill="1" applyBorder="1" applyAlignment="1" applyProtection="1">
      <alignment horizontal="center" vertical="center"/>
      <protection hidden="1"/>
    </xf>
    <xf numFmtId="164" fontId="2" fillId="5" borderId="3" xfId="0" applyNumberFormat="1" applyFont="1" applyFill="1" applyBorder="1" applyAlignment="1" applyProtection="1">
      <alignment horizontal="center" vertical="center"/>
      <protection hidden="1"/>
    </xf>
    <xf numFmtId="164" fontId="2" fillId="5" borderId="7" xfId="0" applyNumberFormat="1" applyFont="1" applyFill="1" applyBorder="1" applyAlignment="1" applyProtection="1">
      <alignment horizontal="center" vertical="center"/>
      <protection hidden="1"/>
    </xf>
    <xf numFmtId="164" fontId="1" fillId="0" borderId="8" xfId="0" applyNumberFormat="1" applyFont="1" applyBorder="1" applyAlignment="1" applyProtection="1">
      <alignment horizontal="center" vertical="center"/>
      <protection locked="0"/>
    </xf>
    <xf numFmtId="164" fontId="1" fillId="0" borderId="9" xfId="0" applyNumberFormat="1" applyFont="1" applyBorder="1" applyAlignment="1" applyProtection="1">
      <alignment horizontal="center" vertical="center"/>
      <protection locked="0"/>
    </xf>
    <xf numFmtId="164" fontId="1" fillId="0" borderId="10" xfId="0" applyNumberFormat="1" applyFont="1" applyBorder="1" applyAlignment="1" applyProtection="1">
      <alignment horizontal="center" vertical="center"/>
      <protection locked="0"/>
    </xf>
    <xf numFmtId="164" fontId="1" fillId="7" borderId="5" xfId="0" applyNumberFormat="1" applyFont="1" applyFill="1" applyBorder="1" applyAlignment="1" applyProtection="1">
      <alignment horizontal="center" vertical="center"/>
      <protection hidden="1"/>
    </xf>
    <xf numFmtId="164" fontId="1" fillId="7" borderId="0" xfId="0" applyNumberFormat="1" applyFont="1" applyFill="1" applyAlignment="1" applyProtection="1">
      <alignment horizontal="center" vertical="center"/>
      <protection hidden="1"/>
    </xf>
    <xf numFmtId="14" fontId="1" fillId="3" borderId="4" xfId="0" applyNumberFormat="1" applyFont="1" applyFill="1" applyBorder="1" applyAlignment="1" applyProtection="1">
      <alignment horizontal="center"/>
      <protection locked="0"/>
    </xf>
    <xf numFmtId="0" fontId="2" fillId="6" borderId="0" xfId="0" applyFont="1" applyFill="1" applyAlignment="1">
      <alignment horizontal="center" textRotation="90" wrapText="1"/>
    </xf>
    <xf numFmtId="0" fontId="1" fillId="3" borderId="17" xfId="0" applyFont="1" applyFill="1" applyBorder="1" applyAlignment="1">
      <alignment horizontal="left" vertical="top" wrapText="1"/>
    </xf>
    <xf numFmtId="0" fontId="1" fillId="3" borderId="0" xfId="0" applyFont="1" applyFill="1" applyAlignment="1">
      <alignment horizontal="left" vertical="top" wrapText="1"/>
    </xf>
  </cellXfs>
  <cellStyles count="1">
    <cellStyle name="Normal" xfId="0" builtinId="0"/>
  </cellStyles>
  <dxfs count="1">
    <dxf>
      <font>
        <b/>
        <i val="0"/>
        <color theme="0"/>
      </font>
      <fill>
        <patternFill>
          <bgColor rgb="FFC0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57150</xdr:rowOff>
    </xdr:from>
    <xdr:to>
      <xdr:col>10</xdr:col>
      <xdr:colOff>28575</xdr:colOff>
      <xdr:row>47</xdr:row>
      <xdr:rowOff>114300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57150"/>
          <a:ext cx="5991225" cy="901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a:t>
          </a:r>
          <a:r>
            <a:rPr lang="en-US" sz="1100" b="1" baseline="0"/>
            <a:t> for filling out the specific fields in the Flex Time Plan:</a:t>
          </a:r>
        </a:p>
        <a:p>
          <a:endParaRPr lang="en-US" sz="1100" b="1" baseline="0"/>
        </a:p>
        <a:p>
          <a:r>
            <a:rPr lang="en-US" sz="1100" b="1" u="sng" baseline="0"/>
            <a:t>Fields Definition</a:t>
          </a:r>
        </a:p>
        <a:p>
          <a:r>
            <a:rPr lang="en-US" sz="1100" b="1" i="1" u="none" baseline="0"/>
            <a:t>User Provided Information</a:t>
          </a:r>
        </a:p>
        <a:p>
          <a:r>
            <a:rPr lang="en-US" sz="1100" b="1" u="none" baseline="0"/>
            <a:t>Bargaining Unit: </a:t>
          </a:r>
          <a:r>
            <a:rPr lang="en-US" sz="1100" b="0" u="none" baseline="0"/>
            <a:t>The Flex Time Plan employee's Bargaining Unit. The information is used to display and calculate the appropriate information for the specific Bargaining Units.</a:t>
          </a:r>
          <a:endParaRPr lang="en-US" sz="1100" b="1" u="none" baseline="0"/>
        </a:p>
        <a:p>
          <a:r>
            <a:rPr lang="en-US" sz="1100" b="1" u="none" baseline="0"/>
            <a:t>Department: </a:t>
          </a:r>
          <a:r>
            <a:rPr lang="en-US" sz="1100" b="0" u="none" baseline="0"/>
            <a:t>The Flex Time Plan employee's Department</a:t>
          </a:r>
        </a:p>
        <a:p>
          <a:r>
            <a:rPr lang="en-US" sz="1100" b="1" u="none" baseline="0"/>
            <a:t>Division:  </a:t>
          </a:r>
          <a:r>
            <a:rPr lang="en-US" sz="1100" b="0" u="none" baseline="0"/>
            <a:t>The Flex Time Plan employee's Division</a:t>
          </a:r>
        </a:p>
        <a:p>
          <a:r>
            <a:rPr lang="en-US" sz="1100" b="1" u="none" baseline="0"/>
            <a:t>Employee Name: </a:t>
          </a:r>
          <a:r>
            <a:rPr lang="en-US" sz="1100" b="0" u="none" baseline="0"/>
            <a:t>Employee Name as it is submitted on Timesheet</a:t>
          </a:r>
        </a:p>
        <a:p>
          <a:r>
            <a:rPr lang="en-US" sz="1100" b="1" u="none" baseline="0"/>
            <a:t>Employee Number:</a:t>
          </a:r>
          <a:r>
            <a:rPr lang="en-US" sz="1100" b="0" u="none" baseline="0"/>
            <a:t> Employee ID Number as it is submitted on Timesheet</a:t>
          </a:r>
        </a:p>
        <a:p>
          <a:r>
            <a:rPr lang="en-US" sz="1100" b="1" u="none" baseline="0"/>
            <a:t>FTP Begin Date: </a:t>
          </a:r>
          <a:r>
            <a:rPr lang="en-US" sz="1100" b="0" u="none" baseline="0"/>
            <a:t>Date when the Flex Time Plan begins for that year</a:t>
          </a:r>
        </a:p>
        <a:p>
          <a:r>
            <a:rPr lang="en-US" sz="1100" b="1" u="none" baseline="0"/>
            <a:t>FTP End Date: </a:t>
          </a:r>
          <a:r>
            <a:rPr lang="en-US" sz="1100" b="0" u="none" baseline="0"/>
            <a:t>Date when the Flex Time Plan ends for that year</a:t>
          </a:r>
        </a:p>
        <a:p>
          <a:r>
            <a:rPr lang="en-US" sz="1100" b="1" u="none" baseline="0"/>
            <a:t>Previous Year Balance: </a:t>
          </a:r>
          <a:r>
            <a:rPr lang="en-US" sz="1100" b="0" u="none" baseline="0"/>
            <a:t>Enter the unused balance of Flex Leave from previous year</a:t>
          </a:r>
        </a:p>
        <a:p>
          <a:r>
            <a:rPr lang="en-US" sz="1100" b="1" u="none" baseline="0"/>
            <a:t>9-Day Alternate Workweek: </a:t>
          </a:r>
          <a:r>
            <a:rPr lang="en-US" sz="1100" b="0" u="none" baseline="0"/>
            <a:t>If you are under a 9-day Alternate Workweek (where you take a day off every other week) then select Yes, for all other workweek options select No. This allows for you to enter the time for the split work days.</a:t>
          </a:r>
        </a:p>
        <a:p>
          <a:r>
            <a:rPr lang="en-US" sz="1100" b="1" u="none" baseline="0"/>
            <a:t>Week  1: </a:t>
          </a:r>
          <a:r>
            <a:rPr lang="en-US" sz="1100" b="0" baseline="0">
              <a:solidFill>
                <a:schemeClr val="dk1"/>
              </a:solidFill>
              <a:effectLst/>
              <a:latin typeface="+mn-lt"/>
              <a:ea typeface="+mn-ea"/>
              <a:cs typeface="+mn-cs"/>
            </a:rPr>
            <a:t>Enter the starting date for the workweek that includes 1/1 of the current year. For example, you are on a 9-day Alternate Workweek and your week begins and ends on a Friday and 1/1 for that year is on a Monday. You would enter 12/29 (Previous Year) since that would be the start of your workweek that includes 1/1. Getting this date entered correctly is important because all other dates in the form are calculated based on this date.</a:t>
          </a:r>
          <a:br>
            <a:rPr lang="en-US" sz="1100" b="0" baseline="0">
              <a:solidFill>
                <a:schemeClr val="dk1"/>
              </a:solidFill>
              <a:effectLst/>
              <a:latin typeface="+mn-lt"/>
              <a:ea typeface="+mn-ea"/>
              <a:cs typeface="+mn-cs"/>
            </a:rPr>
          </a:br>
          <a:r>
            <a:rPr lang="en-US" sz="1100" b="1" u="none" baseline="0"/>
            <a:t>Flex Used: </a:t>
          </a:r>
          <a:r>
            <a:rPr lang="en-US" sz="1100" b="0" u="none" baseline="0"/>
            <a:t> Use this column to enter in if you use some of your flex leave during that week. For example, if you worked 30:00 and used 7:30 of leave and that leave was your flex leave put it into that column so that it can update your Current Flex Time Available.</a:t>
          </a:r>
        </a:p>
        <a:p>
          <a:r>
            <a:rPr lang="en-US" sz="1100" b="1" u="none" baseline="0"/>
            <a:t>Actual Hours Worked: </a:t>
          </a:r>
          <a:r>
            <a:rPr lang="en-US" sz="1100" b="0" u="none" baseline="0"/>
            <a:t>Enter in all the time that you worked for each day of your workweek as (HH:MM). For those on a 9-Day Alternate Workweek please remember to only enter the time for that workweek since the week begins and ends in the middle of a day.</a:t>
          </a:r>
        </a:p>
        <a:p>
          <a:r>
            <a:rPr lang="en-US" sz="1100" b="1" u="none" baseline="0"/>
            <a:t>Leave Taken:</a:t>
          </a:r>
          <a:r>
            <a:rPr lang="en-US" sz="1100" b="0" u="none" baseline="0"/>
            <a:t> Enter any leave taken during the workweek. This includes any Annual Leave, Personal Leave, or Flex Leave used.</a:t>
          </a:r>
        </a:p>
        <a:p>
          <a:endParaRPr lang="en-US" sz="1100" b="0" u="none" baseline="0"/>
        </a:p>
        <a:p>
          <a:r>
            <a:rPr lang="en-US" sz="1100" b="1" i="1" baseline="0">
              <a:solidFill>
                <a:schemeClr val="dk1"/>
              </a:solidFill>
              <a:effectLst/>
              <a:latin typeface="+mn-lt"/>
              <a:ea typeface="+mn-ea"/>
              <a:cs typeface="+mn-cs"/>
            </a:rPr>
            <a:t>Other Fields</a:t>
          </a:r>
          <a:endParaRPr lang="en-US">
            <a:effectLst/>
          </a:endParaRPr>
        </a:p>
        <a:p>
          <a:r>
            <a:rPr lang="en-US" sz="1100" b="1" baseline="0">
              <a:solidFill>
                <a:schemeClr val="dk1"/>
              </a:solidFill>
              <a:effectLst/>
              <a:latin typeface="+mn-lt"/>
              <a:ea typeface="+mn-ea"/>
              <a:cs typeface="+mn-cs"/>
            </a:rPr>
            <a:t>Hours Included in Flex:  </a:t>
          </a:r>
          <a:r>
            <a:rPr lang="en-US" sz="1100" b="0" baseline="0">
              <a:solidFill>
                <a:schemeClr val="dk1"/>
              </a:solidFill>
              <a:effectLst/>
              <a:latin typeface="+mn-lt"/>
              <a:ea typeface="+mn-ea"/>
              <a:cs typeface="+mn-cs"/>
            </a:rPr>
            <a:t>This calculates the time that counts towards the 45 hour threshold for Flex Accrual. A maximum of 16:00 per day can be counted  toward the Flex Time Plan.</a:t>
          </a:r>
        </a:p>
        <a:p>
          <a:endParaRPr lang="en-US">
            <a:effectLst/>
          </a:endParaRPr>
        </a:p>
        <a:p>
          <a:r>
            <a:rPr lang="en-US" sz="1100" b="0" baseline="0">
              <a:solidFill>
                <a:schemeClr val="dk1"/>
              </a:solidFill>
              <a:effectLst/>
              <a:latin typeface="+mn-lt"/>
              <a:ea typeface="+mn-ea"/>
              <a:cs typeface="+mn-cs"/>
            </a:rPr>
            <a:t>For example, if you worked 17:00 then only 16:00 would count towards the Flex Time Plan and 1:00 would be uncompensated time.</a:t>
          </a:r>
          <a:endParaRPr lang="en-US" sz="1100" b="0" u="none" baseline="0"/>
        </a:p>
        <a:p>
          <a:endParaRPr lang="en-US" sz="1100" b="0" u="none" baseline="0"/>
        </a:p>
        <a:p>
          <a:r>
            <a:rPr lang="en-US" sz="1100" b="1" u="none" baseline="0"/>
            <a:t>Instructions:</a:t>
          </a:r>
          <a:r>
            <a:rPr lang="en-US" sz="1100" b="0" u="none" baseline="0"/>
            <a:t> On the far left column on the Hours Worked Tab it shows what pages have to be printed in order to print those weeks. During each pay period where you earn or use flex time print and sign the pages that include the weeks for that pay period.  So if a Pay Period where flex time was earned or used ends in the middle of a week then you do not need include that week in what gets submitted.</a:t>
          </a:r>
        </a:p>
        <a:p>
          <a:endParaRPr lang="en-US" sz="1100" b="0" u="none" baseline="0"/>
        </a:p>
        <a:p>
          <a:r>
            <a:rPr lang="en-US" sz="1100" b="0" u="none" baseline="0"/>
            <a:t>Use the comments field to note any situations that are out of the ordinary. For example, as a SU or CEA employee if you are floating hours during a pay period instead of gaining flex then please note that in the comments field and if any flex time shows as gained then list it as used in the same week gained.</a:t>
          </a:r>
        </a:p>
        <a:p>
          <a:endParaRPr lang="en-US" sz="1100" b="0" u="none" baseline="0"/>
        </a:p>
        <a:p>
          <a:endParaRPr lang="en-US" sz="1100" b="1" u="none"/>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1B76E-74AD-4A0B-BF9E-78BB4A54B0FF}">
  <sheetPr>
    <tabColor rgb="FFFFFF00"/>
  </sheetPr>
  <dimension ref="A1:G3"/>
  <sheetViews>
    <sheetView workbookViewId="0">
      <selection activeCell="G5" sqref="G5"/>
    </sheetView>
  </sheetViews>
  <sheetFormatPr defaultRowHeight="14.4" x14ac:dyDescent="0.3"/>
  <cols>
    <col min="7" max="7" width="37.6640625" customWidth="1"/>
  </cols>
  <sheetData>
    <row r="1" spans="1:7" ht="15.75" customHeight="1" x14ac:dyDescent="0.3">
      <c r="A1" t="s">
        <v>17</v>
      </c>
      <c r="C1" t="s">
        <v>18</v>
      </c>
      <c r="E1" s="2">
        <v>1.875</v>
      </c>
      <c r="G1" s="30" t="s">
        <v>34</v>
      </c>
    </row>
    <row r="2" spans="1:7" ht="15.6" customHeight="1" x14ac:dyDescent="0.3">
      <c r="A2" t="s">
        <v>14</v>
      </c>
      <c r="C2" t="s">
        <v>7</v>
      </c>
      <c r="E2" s="2">
        <v>8.3333333333333339</v>
      </c>
      <c r="G2" s="31" t="s">
        <v>32</v>
      </c>
    </row>
    <row r="3" spans="1:7" ht="13.95" customHeight="1" x14ac:dyDescent="0.3">
      <c r="C3" t="s">
        <v>19</v>
      </c>
      <c r="E3" s="2"/>
      <c r="G3" s="32" t="s">
        <v>31</v>
      </c>
    </row>
  </sheetData>
  <sheetProtection algorithmName="SHA-512" hashValue="IWwbn6qx2w2girGc9dbKIthx8eTVcG++Lsgi9PG3ssYnuQvxK0L5iz9YqJ9FsR4pyOINQKlbJDWh4yrtLLLZ2Q==" saltValue="cLO9mq/7UYxB/d6vpFeMVw==" spinCount="100000"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I47" sqref="I47"/>
    </sheetView>
  </sheetViews>
  <sheetFormatPr defaultColWidth="9.109375" defaultRowHeight="14.4" x14ac:dyDescent="0.3"/>
  <cols>
    <col min="1" max="16384" width="9.109375" style="41"/>
  </cols>
  <sheetData/>
  <sheetProtection algorithmName="SHA-512" hashValue="MQGATNaV+2rBXhZJD+KJR/npQlnCLO0qE+FHZyWm6qPXBi4UOJTmPQOteFLqDuSkIUWGlj16xDKjEJuNwKwGGg==" saltValue="Mh0Sxw37VeWYyPWutVnahQ==" spinCount="100000" sheet="1" objects="1" scenarios="1"/>
  <pageMargins left="0.7" right="0.7" top="0.75" bottom="0.75" header="0.3" footer="0.3"/>
  <pageSetup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2" sqref="A2"/>
    </sheetView>
  </sheetViews>
  <sheetFormatPr defaultColWidth="9.109375" defaultRowHeight="14.4" x14ac:dyDescent="0.3"/>
  <cols>
    <col min="1" max="1" width="122.44140625" style="34" customWidth="1"/>
    <col min="2" max="16384" width="9.109375" style="34"/>
  </cols>
  <sheetData>
    <row r="1" spans="1:1" ht="409.5" customHeight="1" x14ac:dyDescent="0.3">
      <c r="A1" s="33" t="str">
        <f>IF('Hours Worked'!E2="GGU",Lookup!G1,IF('Hours Worked'!E2="CEA",Lookup!G2,IF('Hours Worked'!E2="SU",Lookup!G3,"Select your Bargaining Unit on the Hours Worked Tab to see the Contract language")))</f>
        <v xml:space="preserve">SU Article 25.10 - Flexible Time Plan.
The parties recognize the normal workweek is 40.0 hours and that it may be necessary for overtime-exempt employees to work extraordinary hours to meet the mission of the agency. An FLSA exempt employee who has been authorized to work additional hours may submit a written request to the division director for approval of the Flexible Time Plan to offset excessive hours of work with a reduction of normal work hours at a later time.
An approved Flexible Time Plan is subject to the following conditions:
A. An employee who works in excess of 45 hours in a workweek will be eligible for flextime credits retroactive to 42 hours of work in the week.
B. Flextime credits will accrue in one-half (0.5) hour increments.
C. No flextime credits may be earned for travel time.
D. No more than 16 hours of work per day may be counted toward the 45.0 hour per week threshold or toward flextime credits.
E. Flextime credits may accumulate to a maximum of two hundred (200) hours.
F. Flextime credits may not be used in advance of performance. 
G. Employees will document on the time sheet all hours worked and all flextime used. 
H. Accrued flextime credits may be used at any time business permits with the prior approval of the supervisor in the same manner as personal leave. Requests to use accrued flextime will not be unreasonably denied. 
I. Upon separation from State service or the bargaining unit, accrued flextime credits will be cancelled without payment. Accrued flextime credits may not be cashed out. 
J. Disputes regarding the accrual or use of flextime credits are subject to the complaint procedures. This will be the sole and exclusive method of resolving such disputes. 
K. Flextime credits must be tracked, documented and usage certified by the employee’s immediate supervisor. </v>
      </c>
    </row>
  </sheetData>
  <sheetProtection algorithmName="SHA-512" hashValue="XUlJuKB2bhfBEEkx+FudLII7OAPI0yxEXJYRuzjpKakP1kZ7vCHsYJURiGIq02U7TUWLGqlOtStQ4zyKv4rnVg==" saltValue="nyckDJlfKr2+QJ6ROhHf6w==" spinCount="100000" sheet="1" objects="1" scenarios="1"/>
  <pageMargins left="0.7" right="0.7" top="0.75" bottom="0.75" header="0.3" footer="0.3"/>
  <pageSetup orientation="portrait"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X226"/>
  <sheetViews>
    <sheetView tabSelected="1" zoomScaleNormal="100" zoomScaleSheetLayoutView="100" workbookViewId="0">
      <pane xSplit="1" ySplit="18" topLeftCell="B19" activePane="bottomRight" state="frozen"/>
      <selection pane="topRight" activeCell="B1" sqref="B1"/>
      <selection pane="bottomLeft" activeCell="A18" sqref="A18"/>
      <selection pane="bottomRight" activeCell="H3" sqref="H3:K3"/>
    </sheetView>
  </sheetViews>
  <sheetFormatPr defaultColWidth="9.109375" defaultRowHeight="13.8" x14ac:dyDescent="0.3"/>
  <cols>
    <col min="1" max="1" width="9.109375" style="14"/>
    <col min="2" max="2" width="10.88671875" style="1" customWidth="1"/>
    <col min="3" max="3" width="7.5546875" style="1" customWidth="1"/>
    <col min="4" max="4" width="7.6640625" style="1" bestFit="1" customWidth="1"/>
    <col min="5" max="5" width="6.44140625" style="1" bestFit="1" customWidth="1"/>
    <col min="6" max="11" width="5.88671875" style="1" bestFit="1" customWidth="1"/>
    <col min="12" max="12" width="7.44140625" style="1" customWidth="1"/>
    <col min="13" max="13" width="10" style="1" bestFit="1" customWidth="1"/>
    <col min="14" max="16" width="9.109375" style="1"/>
    <col min="17" max="24" width="9.109375" style="36" hidden="1" customWidth="1"/>
    <col min="25" max="25" width="9.109375" style="1" customWidth="1"/>
    <col min="26" max="16384" width="9.109375" style="1"/>
  </cols>
  <sheetData>
    <row r="1" spans="2:16" ht="15" customHeight="1" x14ac:dyDescent="0.3">
      <c r="B1" s="8" t="s">
        <v>24</v>
      </c>
      <c r="C1" s="6"/>
      <c r="D1" s="6"/>
      <c r="E1" s="6"/>
      <c r="F1" s="6"/>
      <c r="G1" s="6"/>
      <c r="H1" s="6"/>
      <c r="I1" s="6"/>
      <c r="J1" s="6"/>
      <c r="K1" s="6"/>
      <c r="L1" s="6"/>
      <c r="M1" s="6"/>
      <c r="N1" s="9" t="str">
        <f>IF(E2="GGU","45 Hr Threshold: ASEA-GGU Article 22.02.F",IF(E2="CEA"," 45 Hr Threshold: CEA Article 7.14",IF(E2="SU","45 Hr Threshold: APEA-SU Article 25.10"," ")))</f>
        <v>45 Hr Threshold: APEA-SU Article 25.10</v>
      </c>
    </row>
    <row r="2" spans="2:16" x14ac:dyDescent="0.3">
      <c r="B2" s="55" t="s">
        <v>6</v>
      </c>
      <c r="C2" s="55"/>
      <c r="D2" s="55"/>
      <c r="E2" s="69" t="s">
        <v>19</v>
      </c>
      <c r="F2" s="69"/>
      <c r="G2" s="69"/>
      <c r="H2" s="6"/>
      <c r="I2" s="6"/>
      <c r="J2" s="6"/>
      <c r="K2" s="6"/>
      <c r="L2" s="6"/>
      <c r="M2" s="6"/>
      <c r="N2" s="6"/>
      <c r="O2" s="10"/>
      <c r="P2" s="10"/>
    </row>
    <row r="3" spans="2:16" x14ac:dyDescent="0.3">
      <c r="B3" s="55" t="s">
        <v>8</v>
      </c>
      <c r="C3" s="55"/>
      <c r="D3" s="55"/>
      <c r="E3" s="69"/>
      <c r="F3" s="69"/>
      <c r="G3" s="69"/>
      <c r="H3" s="55" t="s">
        <v>30</v>
      </c>
      <c r="I3" s="55"/>
      <c r="J3" s="55"/>
      <c r="K3" s="55"/>
      <c r="L3" s="69"/>
      <c r="M3" s="69"/>
      <c r="N3" s="69"/>
      <c r="O3" s="10"/>
      <c r="P3" s="10"/>
    </row>
    <row r="4" spans="2:16" x14ac:dyDescent="0.3">
      <c r="B4" s="55" t="s">
        <v>9</v>
      </c>
      <c r="C4" s="55"/>
      <c r="D4" s="55"/>
      <c r="E4" s="69"/>
      <c r="F4" s="69"/>
      <c r="G4" s="69"/>
      <c r="H4" s="55" t="s">
        <v>10</v>
      </c>
      <c r="I4" s="55"/>
      <c r="J4" s="55"/>
      <c r="K4" s="55"/>
      <c r="L4" s="69"/>
      <c r="M4" s="69"/>
      <c r="N4" s="69"/>
      <c r="O4" s="10"/>
      <c r="P4" s="10"/>
    </row>
    <row r="5" spans="2:16" x14ac:dyDescent="0.3">
      <c r="B5" s="55" t="s">
        <v>11</v>
      </c>
      <c r="C5" s="55"/>
      <c r="D5" s="55"/>
      <c r="E5" s="69"/>
      <c r="F5" s="69"/>
      <c r="G5" s="69"/>
      <c r="H5" s="55" t="s">
        <v>12</v>
      </c>
      <c r="I5" s="55"/>
      <c r="J5" s="55"/>
      <c r="K5" s="55"/>
      <c r="L5" s="69"/>
      <c r="M5" s="69"/>
      <c r="N5" s="69"/>
      <c r="O5" s="10"/>
      <c r="P5" s="10"/>
    </row>
    <row r="6" spans="2:16" x14ac:dyDescent="0.3">
      <c r="B6" s="55" t="s">
        <v>21</v>
      </c>
      <c r="C6" s="55"/>
      <c r="D6" s="55"/>
      <c r="E6" s="56"/>
      <c r="F6" s="56"/>
      <c r="G6" s="56"/>
      <c r="H6" s="55" t="s">
        <v>13</v>
      </c>
      <c r="I6" s="55"/>
      <c r="J6" s="55"/>
      <c r="K6" s="55"/>
      <c r="L6" s="69" t="s">
        <v>14</v>
      </c>
      <c r="M6" s="69"/>
      <c r="N6" s="69"/>
      <c r="O6" s="10"/>
      <c r="P6" s="10"/>
    </row>
    <row r="7" spans="2:16" x14ac:dyDescent="0.3">
      <c r="B7" s="55" t="s">
        <v>22</v>
      </c>
      <c r="C7" s="55"/>
      <c r="D7" s="55"/>
      <c r="E7" s="57">
        <f>IF(O223&lt;0,0,O223)</f>
        <v>0</v>
      </c>
      <c r="F7" s="58"/>
      <c r="G7" s="58"/>
      <c r="H7" s="55" t="s">
        <v>23</v>
      </c>
      <c r="I7" s="55"/>
      <c r="J7" s="55"/>
      <c r="K7" s="55"/>
      <c r="L7" s="57">
        <f>SUMIF(M19:M226,"&gt;0")</f>
        <v>0</v>
      </c>
      <c r="M7" s="57"/>
      <c r="N7" s="57"/>
      <c r="O7" s="10"/>
      <c r="P7" s="10"/>
    </row>
    <row r="8" spans="2:16" ht="15" customHeight="1" x14ac:dyDescent="0.3">
      <c r="B8" s="81" t="s">
        <v>25</v>
      </c>
      <c r="C8" s="81"/>
      <c r="D8" s="81"/>
      <c r="E8" s="81"/>
      <c r="F8" s="81"/>
      <c r="G8" s="81"/>
      <c r="H8" s="81"/>
      <c r="I8" s="81"/>
      <c r="J8" s="81"/>
      <c r="K8" s="81"/>
      <c r="L8" s="81"/>
      <c r="M8" s="81"/>
      <c r="N8" s="81"/>
      <c r="O8" s="80" t="s">
        <v>15</v>
      </c>
      <c r="P8" s="80" t="s">
        <v>35</v>
      </c>
    </row>
    <row r="9" spans="2:16" x14ac:dyDescent="0.3">
      <c r="B9" s="82"/>
      <c r="C9" s="82"/>
      <c r="D9" s="82"/>
      <c r="E9" s="82"/>
      <c r="F9" s="82"/>
      <c r="G9" s="82"/>
      <c r="H9" s="82"/>
      <c r="I9" s="82"/>
      <c r="J9" s="82"/>
      <c r="K9" s="82"/>
      <c r="L9" s="82"/>
      <c r="M9" s="82"/>
      <c r="N9" s="82"/>
      <c r="O9" s="80"/>
      <c r="P9" s="80"/>
    </row>
    <row r="10" spans="2:16" x14ac:dyDescent="0.3">
      <c r="B10" s="11"/>
      <c r="C10" s="11"/>
      <c r="D10" s="11"/>
      <c r="E10" s="12"/>
      <c r="F10" s="13"/>
      <c r="G10" s="13"/>
      <c r="H10" s="11"/>
      <c r="I10" s="11"/>
      <c r="J10" s="11"/>
      <c r="K10" s="11"/>
      <c r="L10" s="12"/>
      <c r="M10" s="12"/>
      <c r="N10" s="12"/>
      <c r="O10" s="80"/>
      <c r="P10" s="80"/>
    </row>
    <row r="11" spans="2:16" ht="15" customHeight="1" x14ac:dyDescent="0.3">
      <c r="B11" s="59" t="s">
        <v>26</v>
      </c>
      <c r="C11" s="59"/>
      <c r="D11" s="59"/>
      <c r="E11" s="70"/>
      <c r="F11" s="70"/>
      <c r="G11" s="70"/>
      <c r="H11" s="70"/>
      <c r="I11" s="70"/>
      <c r="J11" s="59" t="s">
        <v>16</v>
      </c>
      <c r="K11" s="59"/>
      <c r="L11" s="79"/>
      <c r="M11" s="79"/>
      <c r="N11" s="12"/>
      <c r="O11" s="80"/>
      <c r="P11" s="80"/>
    </row>
    <row r="12" spans="2:16" x14ac:dyDescent="0.3">
      <c r="B12" s="11"/>
      <c r="C12" s="11"/>
      <c r="D12" s="11"/>
      <c r="E12" s="12"/>
      <c r="F12" s="13"/>
      <c r="G12" s="13"/>
      <c r="H12" s="11"/>
      <c r="I12" s="11"/>
      <c r="J12" s="11"/>
      <c r="K12" s="11"/>
      <c r="L12" s="12"/>
      <c r="M12" s="12"/>
      <c r="N12" s="12"/>
      <c r="O12" s="80"/>
      <c r="P12" s="80"/>
    </row>
    <row r="13" spans="2:16" x14ac:dyDescent="0.3">
      <c r="B13" s="11"/>
      <c r="C13" s="11"/>
      <c r="D13" s="11"/>
      <c r="E13" s="12"/>
      <c r="F13" s="13"/>
      <c r="G13" s="13"/>
      <c r="H13" s="11"/>
      <c r="I13" s="11"/>
      <c r="J13" s="11"/>
      <c r="K13" s="11"/>
      <c r="L13" s="12"/>
      <c r="M13" s="12"/>
      <c r="N13" s="12"/>
      <c r="O13" s="80"/>
      <c r="P13" s="80"/>
    </row>
    <row r="14" spans="2:16" x14ac:dyDescent="0.3">
      <c r="B14" s="59" t="s">
        <v>27</v>
      </c>
      <c r="C14" s="59"/>
      <c r="D14" s="59"/>
      <c r="E14" s="70"/>
      <c r="F14" s="70"/>
      <c r="G14" s="70"/>
      <c r="H14" s="70"/>
      <c r="I14" s="70"/>
      <c r="J14" s="59" t="s">
        <v>16</v>
      </c>
      <c r="K14" s="59"/>
      <c r="L14" s="79"/>
      <c r="M14" s="79"/>
      <c r="N14" s="12"/>
      <c r="O14" s="80"/>
      <c r="P14" s="80"/>
    </row>
    <row r="15" spans="2:16" x14ac:dyDescent="0.3">
      <c r="B15" s="42"/>
      <c r="C15" s="42"/>
      <c r="D15" s="42"/>
      <c r="E15" s="43"/>
      <c r="F15" s="43"/>
      <c r="G15" s="43"/>
      <c r="H15" s="43"/>
      <c r="I15" s="43"/>
      <c r="J15" s="42"/>
      <c r="K15" s="42"/>
      <c r="L15" s="44"/>
      <c r="M15" s="44"/>
      <c r="N15" s="12"/>
      <c r="O15" s="80"/>
      <c r="P15" s="80"/>
    </row>
    <row r="16" spans="2:16" ht="60" customHeight="1" x14ac:dyDescent="0.3">
      <c r="B16" s="64" t="s">
        <v>33</v>
      </c>
      <c r="C16" s="65"/>
      <c r="D16" s="65"/>
      <c r="E16" s="66"/>
      <c r="F16" s="67"/>
      <c r="G16" s="67"/>
      <c r="H16" s="67"/>
      <c r="I16" s="67"/>
      <c r="J16" s="67"/>
      <c r="K16" s="67"/>
      <c r="L16" s="67"/>
      <c r="M16" s="68"/>
      <c r="N16" s="12"/>
      <c r="O16" s="80"/>
      <c r="P16" s="80"/>
    </row>
    <row r="17" spans="1:24" x14ac:dyDescent="0.3">
      <c r="B17" s="13" t="s">
        <v>29</v>
      </c>
      <c r="C17" s="13"/>
      <c r="D17" s="13"/>
      <c r="E17" s="13"/>
      <c r="F17" s="13"/>
      <c r="G17" s="13"/>
      <c r="H17" s="13"/>
      <c r="I17" s="13"/>
      <c r="J17" s="13"/>
      <c r="K17" s="13"/>
      <c r="L17" s="13"/>
      <c r="M17" s="13"/>
      <c r="N17" s="13"/>
      <c r="O17" s="80"/>
      <c r="P17" s="80"/>
    </row>
    <row r="18" spans="1:24" ht="14.25" customHeight="1" thickBot="1" x14ac:dyDescent="0.35">
      <c r="A18" s="15" t="s">
        <v>28</v>
      </c>
      <c r="B18" s="7"/>
      <c r="C18" s="7"/>
      <c r="D18" s="48">
        <f>WEEKDAY(D19)</f>
        <v>2</v>
      </c>
      <c r="E18" s="48">
        <f t="shared" ref="E18:J18" si="0">WEEKDAY(E19)</f>
        <v>3</v>
      </c>
      <c r="F18" s="48">
        <f t="shared" si="0"/>
        <v>4</v>
      </c>
      <c r="G18" s="48">
        <f t="shared" si="0"/>
        <v>5</v>
      </c>
      <c r="H18" s="48">
        <f t="shared" si="0"/>
        <v>6</v>
      </c>
      <c r="I18" s="48">
        <f t="shared" si="0"/>
        <v>7</v>
      </c>
      <c r="J18" s="48">
        <f t="shared" si="0"/>
        <v>1</v>
      </c>
      <c r="K18" s="48" t="str">
        <f>IF(L6="Yes",WEEKDAY(K19),"")</f>
        <v/>
      </c>
      <c r="L18" s="6"/>
      <c r="M18" s="6"/>
      <c r="N18" s="6"/>
      <c r="O18" s="80"/>
      <c r="P18" s="80"/>
    </row>
    <row r="19" spans="1:24" x14ac:dyDescent="0.3">
      <c r="A19" s="16">
        <v>1</v>
      </c>
      <c r="B19" s="45" t="s">
        <v>20</v>
      </c>
      <c r="C19" s="46">
        <v>1</v>
      </c>
      <c r="D19" s="35">
        <v>44921</v>
      </c>
      <c r="E19" s="49">
        <f>D19+1</f>
        <v>44922</v>
      </c>
      <c r="F19" s="49">
        <f t="shared" ref="F19:J19" si="1">E19+1</f>
        <v>44923</v>
      </c>
      <c r="G19" s="49">
        <f t="shared" si="1"/>
        <v>44924</v>
      </c>
      <c r="H19" s="49">
        <f t="shared" si="1"/>
        <v>44925</v>
      </c>
      <c r="I19" s="49">
        <f t="shared" si="1"/>
        <v>44926</v>
      </c>
      <c r="J19" s="49">
        <f t="shared" si="1"/>
        <v>44927</v>
      </c>
      <c r="K19" s="49" t="str">
        <f>IF($L$6="Yes",J19+1," ")</f>
        <v xml:space="preserve"> </v>
      </c>
      <c r="L19" s="51" t="s">
        <v>2</v>
      </c>
      <c r="M19" s="51" t="s">
        <v>4</v>
      </c>
      <c r="N19" s="50" t="s">
        <v>5</v>
      </c>
      <c r="O19" s="77">
        <f>IF($E$6&gt;Lookup!$E$2,$E$6-N20,IF(($E$6-N20)+M20&gt;Lookup!$E$2,Lookup!$E$2-N20,IF((E6-N20)+M20&lt;0,0,(E6-N20)+M20)))</f>
        <v>0</v>
      </c>
      <c r="P19" s="78">
        <f>SUM(Q19:X19)</f>
        <v>0</v>
      </c>
      <c r="Q19" s="37">
        <f>IF((D20)&gt;TIME(16,0,0),D20-TIME(16,0,0),0)</f>
        <v>0</v>
      </c>
      <c r="R19" s="37">
        <f t="shared" ref="R19:X19" si="2">IF((E20)&gt;TIME(16,0,0),E20-TIME(16,0,0),0)</f>
        <v>0</v>
      </c>
      <c r="S19" s="37">
        <f t="shared" si="2"/>
        <v>0</v>
      </c>
      <c r="T19" s="37">
        <f t="shared" si="2"/>
        <v>0</v>
      </c>
      <c r="U19" s="37">
        <f t="shared" si="2"/>
        <v>0</v>
      </c>
      <c r="V19" s="37">
        <f t="shared" si="2"/>
        <v>0</v>
      </c>
      <c r="W19" s="37">
        <f t="shared" si="2"/>
        <v>0</v>
      </c>
      <c r="X19" s="37">
        <f t="shared" si="2"/>
        <v>0</v>
      </c>
    </row>
    <row r="20" spans="1:24" x14ac:dyDescent="0.3">
      <c r="A20" s="16">
        <v>1</v>
      </c>
      <c r="B20" s="60" t="s">
        <v>0</v>
      </c>
      <c r="C20" s="61"/>
      <c r="D20" s="3"/>
      <c r="E20" s="3"/>
      <c r="F20" s="3"/>
      <c r="G20" s="3"/>
      <c r="H20" s="3"/>
      <c r="I20" s="3"/>
      <c r="J20" s="3"/>
      <c r="K20" s="3"/>
      <c r="L20" s="52">
        <f>SUM(D20:K20)</f>
        <v>0</v>
      </c>
      <c r="M20" s="71">
        <f>IF($E$2="CEA",FLOOR(IF(L22&gt;Lookup!$E$1,L22-Lookup!$E$1+TIME(3,0,1),0),TIME(0,15,0)),IF($E$2="SU",FLOOR(IF(L22&gt;Lookup!$E$1,L22-Lookup!$E$1+TIME(3,0,1),0),TIME(0,30,0)),FLOOR(IF(L22&gt;Lookup!$E$1,L22-Lookup!$E$1+TIME(5,0,1),0),TIME(0,30,0))))</f>
        <v>0</v>
      </c>
      <c r="N20" s="74">
        <v>0</v>
      </c>
      <c r="O20" s="77"/>
      <c r="P20" s="78"/>
    </row>
    <row r="21" spans="1:24" ht="15" customHeight="1" x14ac:dyDescent="0.3">
      <c r="A21" s="16">
        <v>1</v>
      </c>
      <c r="B21" s="60" t="s">
        <v>1</v>
      </c>
      <c r="C21" s="61"/>
      <c r="D21" s="4"/>
      <c r="E21" s="4"/>
      <c r="F21" s="4"/>
      <c r="G21" s="4"/>
      <c r="H21" s="4"/>
      <c r="I21" s="4"/>
      <c r="J21" s="4"/>
      <c r="K21" s="4"/>
      <c r="L21" s="52">
        <f>SUM(D21:K21)</f>
        <v>0</v>
      </c>
      <c r="M21" s="72"/>
      <c r="N21" s="75"/>
      <c r="O21" s="77"/>
      <c r="P21" s="78"/>
    </row>
    <row r="22" spans="1:24" ht="15.75" customHeight="1" thickBot="1" x14ac:dyDescent="0.35">
      <c r="A22" s="16">
        <v>1</v>
      </c>
      <c r="B22" s="62" t="s">
        <v>3</v>
      </c>
      <c r="C22" s="63"/>
      <c r="D22" s="54">
        <f>IF((D20)&gt;TIME(16,0,0),TIME(16,0,0),D20)</f>
        <v>0</v>
      </c>
      <c r="E22" s="54">
        <f t="shared" ref="E22:J22" si="3">IF((E20)&gt;TIME(16,0,0),TIME(16,0,0),E20)</f>
        <v>0</v>
      </c>
      <c r="F22" s="54">
        <f t="shared" si="3"/>
        <v>0</v>
      </c>
      <c r="G22" s="54">
        <f t="shared" si="3"/>
        <v>0</v>
      </c>
      <c r="H22" s="54">
        <f t="shared" si="3"/>
        <v>0</v>
      </c>
      <c r="I22" s="54">
        <f t="shared" si="3"/>
        <v>0</v>
      </c>
      <c r="J22" s="54">
        <f t="shared" si="3"/>
        <v>0</v>
      </c>
      <c r="K22" s="54" t="str">
        <f>IF($L$6="Yes",(IF((K20)&gt;TIME(16,0,0),TIME(16,0,0),K20)),"")</f>
        <v/>
      </c>
      <c r="L22" s="53">
        <f>SUM(D22:K22)</f>
        <v>0</v>
      </c>
      <c r="M22" s="73"/>
      <c r="N22" s="76"/>
      <c r="O22" s="77"/>
      <c r="P22" s="78"/>
    </row>
    <row r="23" spans="1:24" ht="15" customHeight="1" x14ac:dyDescent="0.3">
      <c r="A23" s="16">
        <v>1</v>
      </c>
      <c r="B23" s="47" t="s">
        <v>20</v>
      </c>
      <c r="C23" s="46">
        <f>C19+1</f>
        <v>2</v>
      </c>
      <c r="D23" s="49">
        <f>J19+1</f>
        <v>44928</v>
      </c>
      <c r="E23" s="49">
        <f>D23+1</f>
        <v>44929</v>
      </c>
      <c r="F23" s="49">
        <f t="shared" ref="F23:J23" si="4">E23+1</f>
        <v>44930</v>
      </c>
      <c r="G23" s="49">
        <f t="shared" si="4"/>
        <v>44931</v>
      </c>
      <c r="H23" s="49">
        <f t="shared" si="4"/>
        <v>44932</v>
      </c>
      <c r="I23" s="49">
        <f t="shared" si="4"/>
        <v>44933</v>
      </c>
      <c r="J23" s="49">
        <f t="shared" si="4"/>
        <v>44934</v>
      </c>
      <c r="K23" s="49" t="str">
        <f>IF(L6="Yes",J23+1," ")</f>
        <v xml:space="preserve"> </v>
      </c>
      <c r="L23" s="51" t="s">
        <v>2</v>
      </c>
      <c r="M23" s="51" t="s">
        <v>4</v>
      </c>
      <c r="N23" s="50" t="s">
        <v>5</v>
      </c>
      <c r="O23" s="77">
        <f>IF(O19&gt;Lookup!$E$2,O19-N24,IF(((O19-N24)+M24)&gt;Lookup!$E$2,Lookup!$E$2,IF(((O19-N24)+M24)&lt;0,0,(O19-N24)+M24)))</f>
        <v>0</v>
      </c>
      <c r="P23" s="78">
        <f t="shared" ref="P23" si="5">SUM(Q23:X23)</f>
        <v>0</v>
      </c>
      <c r="Q23" s="37">
        <f>IF((D24)&gt;TIME(16,0,0),D24-TIME(16,0,0),0)</f>
        <v>0</v>
      </c>
      <c r="R23" s="37">
        <f t="shared" ref="R23" si="6">IF((E24)&gt;TIME(16,0,0),E24-TIME(16,0,0),0)</f>
        <v>0</v>
      </c>
      <c r="S23" s="37">
        <f t="shared" ref="S23" si="7">IF((F24)&gt;TIME(16,0,0),F24-TIME(16,0,0),0)</f>
        <v>0</v>
      </c>
      <c r="T23" s="37">
        <f t="shared" ref="T23" si="8">IF((G24)&gt;TIME(16,0,0),G24-TIME(16,0,0),0)</f>
        <v>0</v>
      </c>
      <c r="U23" s="37">
        <f t="shared" ref="U23" si="9">IF((H24)&gt;TIME(16,0,0),H24-TIME(16,0,0),0)</f>
        <v>0</v>
      </c>
      <c r="V23" s="37">
        <f t="shared" ref="V23" si="10">IF((I24)&gt;TIME(16,0,0),I24-TIME(16,0,0),0)</f>
        <v>0</v>
      </c>
      <c r="W23" s="37">
        <f t="shared" ref="W23" si="11">IF((J24)&gt;TIME(16,0,0),J24-TIME(16,0,0),0)</f>
        <v>0</v>
      </c>
      <c r="X23" s="37">
        <f t="shared" ref="X23" si="12">IF((K24)&gt;TIME(16,0,0),K24-TIME(16,0,0),0)</f>
        <v>0</v>
      </c>
    </row>
    <row r="24" spans="1:24" ht="15" customHeight="1" x14ac:dyDescent="0.3">
      <c r="A24" s="16">
        <v>1</v>
      </c>
      <c r="B24" s="60" t="s">
        <v>0</v>
      </c>
      <c r="C24" s="61"/>
      <c r="D24" s="3"/>
      <c r="E24" s="3"/>
      <c r="F24" s="3"/>
      <c r="G24" s="3"/>
      <c r="H24" s="3"/>
      <c r="I24" s="3"/>
      <c r="J24" s="3"/>
      <c r="K24" s="3"/>
      <c r="L24" s="52">
        <f>SUM(D24:K24)</f>
        <v>0</v>
      </c>
      <c r="M24" s="71">
        <f>IF($E$2="CEA",FLOOR(IF(L26&gt;Lookup!$E$1,L26-Lookup!$E$1+TIME(3,0,1),0),TIME(0,15,0)),IF($E$2="SU",FLOOR(IF(L26&gt;Lookup!$E$1,L26-Lookup!$E$1+TIME(3,0,1),0),TIME(0,30,0)),FLOOR(IF(L26&gt;Lookup!$E$1,L26-Lookup!$E$1+TIME(5,0,1),0),TIME(0,30,0))))</f>
        <v>0</v>
      </c>
      <c r="N24" s="74">
        <v>0</v>
      </c>
      <c r="O24" s="77"/>
      <c r="P24" s="78"/>
    </row>
    <row r="25" spans="1:24" x14ac:dyDescent="0.3">
      <c r="A25" s="16">
        <v>1</v>
      </c>
      <c r="B25" s="60" t="s">
        <v>1</v>
      </c>
      <c r="C25" s="61"/>
      <c r="D25" s="4"/>
      <c r="E25" s="4"/>
      <c r="F25" s="4"/>
      <c r="G25" s="4"/>
      <c r="H25" s="4"/>
      <c r="I25" s="4"/>
      <c r="J25" s="4"/>
      <c r="K25" s="4"/>
      <c r="L25" s="52">
        <f>SUM(D25:K25)</f>
        <v>0</v>
      </c>
      <c r="M25" s="72"/>
      <c r="N25" s="75"/>
      <c r="O25" s="77"/>
      <c r="P25" s="78"/>
    </row>
    <row r="26" spans="1:24" ht="14.4" thickBot="1" x14ac:dyDescent="0.35">
      <c r="A26" s="16">
        <v>1</v>
      </c>
      <c r="B26" s="62" t="s">
        <v>3</v>
      </c>
      <c r="C26" s="63"/>
      <c r="D26" s="54">
        <f>IF((D24)&gt;TIME(16,0,0),TIME(16,0,0),D24)</f>
        <v>0</v>
      </c>
      <c r="E26" s="54">
        <f t="shared" ref="E26:J26" si="13">IF((E24)&gt;TIME(16,0,0),TIME(16,0,0),E24)</f>
        <v>0</v>
      </c>
      <c r="F26" s="54">
        <f t="shared" si="13"/>
        <v>0</v>
      </c>
      <c r="G26" s="54">
        <f t="shared" si="13"/>
        <v>0</v>
      </c>
      <c r="H26" s="54">
        <f t="shared" si="13"/>
        <v>0</v>
      </c>
      <c r="I26" s="54">
        <f t="shared" si="13"/>
        <v>0</v>
      </c>
      <c r="J26" s="54">
        <f t="shared" si="13"/>
        <v>0</v>
      </c>
      <c r="K26" s="54" t="str">
        <f>IF($L$6="Yes",(IF((K24)&gt;TIME(16,0,0),TIME(16,0,0),K24)),"")</f>
        <v/>
      </c>
      <c r="L26" s="53">
        <f>SUM(D26:K26)</f>
        <v>0</v>
      </c>
      <c r="M26" s="73"/>
      <c r="N26" s="76"/>
      <c r="O26" s="77"/>
      <c r="P26" s="78"/>
    </row>
    <row r="27" spans="1:24" x14ac:dyDescent="0.3">
      <c r="A27" s="16">
        <v>1</v>
      </c>
      <c r="B27" s="47" t="s">
        <v>20</v>
      </c>
      <c r="C27" s="46">
        <f>C23+1</f>
        <v>3</v>
      </c>
      <c r="D27" s="49">
        <f>J23+1</f>
        <v>44935</v>
      </c>
      <c r="E27" s="49">
        <f>D27+1</f>
        <v>44936</v>
      </c>
      <c r="F27" s="49">
        <f t="shared" ref="F27:J27" si="14">E27+1</f>
        <v>44937</v>
      </c>
      <c r="G27" s="49">
        <f t="shared" si="14"/>
        <v>44938</v>
      </c>
      <c r="H27" s="49">
        <f t="shared" si="14"/>
        <v>44939</v>
      </c>
      <c r="I27" s="49">
        <f t="shared" si="14"/>
        <v>44940</v>
      </c>
      <c r="J27" s="49">
        <f t="shared" si="14"/>
        <v>44941</v>
      </c>
      <c r="K27" s="49" t="str">
        <f>IF(L6="Yes",J27+1," ")</f>
        <v xml:space="preserve"> </v>
      </c>
      <c r="L27" s="51" t="s">
        <v>2</v>
      </c>
      <c r="M27" s="51" t="s">
        <v>4</v>
      </c>
      <c r="N27" s="50" t="s">
        <v>5</v>
      </c>
      <c r="O27" s="77">
        <f>IF(O23&gt;Lookup!$E$2,O23-N28,IF(((O23-N28)+M28)&gt;Lookup!$E$2,Lookup!$E$2,IF(((O23-N28)+M28)&lt;0,0,(O23-N28)+M28)))</f>
        <v>0</v>
      </c>
      <c r="P27" s="78">
        <f t="shared" ref="P27" si="15">SUM(Q27:X27)</f>
        <v>0</v>
      </c>
      <c r="Q27" s="37">
        <f>IF((D28)&gt;TIME(16,0,0),D28-TIME(16,0,0),0)</f>
        <v>0</v>
      </c>
      <c r="R27" s="37">
        <f t="shared" ref="R27" si="16">IF((E28)&gt;TIME(16,0,0),E28-TIME(16,0,0),0)</f>
        <v>0</v>
      </c>
      <c r="S27" s="37">
        <f t="shared" ref="S27" si="17">IF((F28)&gt;TIME(16,0,0),F28-TIME(16,0,0),0)</f>
        <v>0</v>
      </c>
      <c r="T27" s="37">
        <f t="shared" ref="T27" si="18">IF((G28)&gt;TIME(16,0,0),G28-TIME(16,0,0),0)</f>
        <v>0</v>
      </c>
      <c r="U27" s="37">
        <f t="shared" ref="U27" si="19">IF((H28)&gt;TIME(16,0,0),H28-TIME(16,0,0),0)</f>
        <v>0</v>
      </c>
      <c r="V27" s="37">
        <f t="shared" ref="V27" si="20">IF((I28)&gt;TIME(16,0,0),I28-TIME(16,0,0),0)</f>
        <v>0</v>
      </c>
      <c r="W27" s="37">
        <f t="shared" ref="W27" si="21">IF((J28)&gt;TIME(16,0,0),J28-TIME(16,0,0),0)</f>
        <v>0</v>
      </c>
      <c r="X27" s="37">
        <f t="shared" ref="X27" si="22">IF((K28)&gt;TIME(16,0,0),K28-TIME(16,0,0),0)</f>
        <v>0</v>
      </c>
    </row>
    <row r="28" spans="1:24" x14ac:dyDescent="0.3">
      <c r="A28" s="16">
        <v>1</v>
      </c>
      <c r="B28" s="60" t="s">
        <v>0</v>
      </c>
      <c r="C28" s="61"/>
      <c r="D28" s="3"/>
      <c r="E28" s="3"/>
      <c r="F28" s="3"/>
      <c r="G28" s="3"/>
      <c r="H28" s="3"/>
      <c r="I28" s="3"/>
      <c r="J28" s="3"/>
      <c r="K28" s="3"/>
      <c r="L28" s="52">
        <f>SUM(D28:K28)</f>
        <v>0</v>
      </c>
      <c r="M28" s="71">
        <f>IF($E$2="CEA",FLOOR(IF(L30&gt;Lookup!$E$1,L30-Lookup!$E$1+TIME(3,0,1),0),TIME(0,15,0)),IF($E$2="SU",FLOOR(IF(L30&gt;Lookup!$E$1,L30-Lookup!$E$1+TIME(3,0,1),0),TIME(0,30,0)),FLOOR(IF(L30&gt;Lookup!$E$1,L30-Lookup!$E$1+TIME(5,0,1),0),TIME(0,30,0))))</f>
        <v>0</v>
      </c>
      <c r="N28" s="74">
        <v>0</v>
      </c>
      <c r="O28" s="77"/>
      <c r="P28" s="78"/>
    </row>
    <row r="29" spans="1:24" x14ac:dyDescent="0.3">
      <c r="A29" s="16">
        <v>1</v>
      </c>
      <c r="B29" s="60" t="s">
        <v>1</v>
      </c>
      <c r="C29" s="61"/>
      <c r="D29" s="4"/>
      <c r="E29" s="4"/>
      <c r="F29" s="4"/>
      <c r="G29" s="4"/>
      <c r="H29" s="4"/>
      <c r="I29" s="4"/>
      <c r="J29" s="4"/>
      <c r="K29" s="4"/>
      <c r="L29" s="52">
        <f>SUM(D29:K29)</f>
        <v>0</v>
      </c>
      <c r="M29" s="72"/>
      <c r="N29" s="75"/>
      <c r="O29" s="77"/>
      <c r="P29" s="78"/>
    </row>
    <row r="30" spans="1:24" ht="14.4" thickBot="1" x14ac:dyDescent="0.35">
      <c r="A30" s="16">
        <v>1</v>
      </c>
      <c r="B30" s="62" t="s">
        <v>3</v>
      </c>
      <c r="C30" s="63"/>
      <c r="D30" s="54">
        <f>IF((D28)&gt;TIME(16,0,0),TIME(16,0,0),D28)</f>
        <v>0</v>
      </c>
      <c r="E30" s="54">
        <f t="shared" ref="E30:J30" si="23">IF((E28)&gt;TIME(16,0,0),TIME(16,0,0),E28)</f>
        <v>0</v>
      </c>
      <c r="F30" s="54">
        <f t="shared" si="23"/>
        <v>0</v>
      </c>
      <c r="G30" s="54">
        <f t="shared" si="23"/>
        <v>0</v>
      </c>
      <c r="H30" s="54">
        <f t="shared" si="23"/>
        <v>0</v>
      </c>
      <c r="I30" s="54">
        <f t="shared" si="23"/>
        <v>0</v>
      </c>
      <c r="J30" s="54">
        <f t="shared" si="23"/>
        <v>0</v>
      </c>
      <c r="K30" s="54" t="str">
        <f>IF($L$6="Yes",(IF((K28)&gt;TIME(16,0,0),TIME(16,0,0),K28)),"")</f>
        <v/>
      </c>
      <c r="L30" s="53">
        <f>SUM(D30:K30)</f>
        <v>0</v>
      </c>
      <c r="M30" s="73"/>
      <c r="N30" s="76"/>
      <c r="O30" s="77"/>
      <c r="P30" s="78"/>
    </row>
    <row r="31" spans="1:24" x14ac:dyDescent="0.3">
      <c r="A31" s="16">
        <v>1</v>
      </c>
      <c r="B31" s="47" t="s">
        <v>20</v>
      </c>
      <c r="C31" s="46">
        <f>C27+1</f>
        <v>4</v>
      </c>
      <c r="D31" s="49">
        <f>J27+1</f>
        <v>44942</v>
      </c>
      <c r="E31" s="49">
        <f>D31+1</f>
        <v>44943</v>
      </c>
      <c r="F31" s="49">
        <f t="shared" ref="F31:J31" si="24">E31+1</f>
        <v>44944</v>
      </c>
      <c r="G31" s="49">
        <f t="shared" si="24"/>
        <v>44945</v>
      </c>
      <c r="H31" s="49">
        <f t="shared" si="24"/>
        <v>44946</v>
      </c>
      <c r="I31" s="49">
        <f t="shared" si="24"/>
        <v>44947</v>
      </c>
      <c r="J31" s="49">
        <f t="shared" si="24"/>
        <v>44948</v>
      </c>
      <c r="K31" s="49" t="str">
        <f>IF(L6="Yes",J31+1," ")</f>
        <v xml:space="preserve"> </v>
      </c>
      <c r="L31" s="51" t="s">
        <v>2</v>
      </c>
      <c r="M31" s="51" t="s">
        <v>4</v>
      </c>
      <c r="N31" s="50" t="s">
        <v>5</v>
      </c>
      <c r="O31" s="77">
        <f>IF(O27&gt;Lookup!$E$2,O27-N32,IF(((O27-N32)+M32)&gt;Lookup!$E$2,Lookup!$E$2,IF(((O27-N32)+M32)&lt;0,0,(O27-N32)+M32)))</f>
        <v>0</v>
      </c>
      <c r="P31" s="78">
        <f t="shared" ref="P31" si="25">SUM(Q31:X31)</f>
        <v>0</v>
      </c>
      <c r="Q31" s="37">
        <f>IF((D32)&gt;TIME(16,0,0),D32-TIME(16,0,0),0)</f>
        <v>0</v>
      </c>
      <c r="R31" s="37">
        <f t="shared" ref="R31" si="26">IF((E32)&gt;TIME(16,0,0),E32-TIME(16,0,0),0)</f>
        <v>0</v>
      </c>
      <c r="S31" s="37">
        <f t="shared" ref="S31" si="27">IF((F32)&gt;TIME(16,0,0),F32-TIME(16,0,0),0)</f>
        <v>0</v>
      </c>
      <c r="T31" s="37">
        <f t="shared" ref="T31" si="28">IF((G32)&gt;TIME(16,0,0),G32-TIME(16,0,0),0)</f>
        <v>0</v>
      </c>
      <c r="U31" s="37">
        <f t="shared" ref="U31" si="29">IF((H32)&gt;TIME(16,0,0),H32-TIME(16,0,0),0)</f>
        <v>0</v>
      </c>
      <c r="V31" s="37">
        <f t="shared" ref="V31" si="30">IF((I32)&gt;TIME(16,0,0),I32-TIME(16,0,0),0)</f>
        <v>0</v>
      </c>
      <c r="W31" s="37">
        <f t="shared" ref="W31" si="31">IF((J32)&gt;TIME(16,0,0),J32-TIME(16,0,0),0)</f>
        <v>0</v>
      </c>
      <c r="X31" s="37">
        <f t="shared" ref="X31" si="32">IF((K32)&gt;TIME(16,0,0),K32-TIME(16,0,0),0)</f>
        <v>0</v>
      </c>
    </row>
    <row r="32" spans="1:24" x14ac:dyDescent="0.3">
      <c r="A32" s="16">
        <v>1</v>
      </c>
      <c r="B32" s="60" t="s">
        <v>0</v>
      </c>
      <c r="C32" s="61"/>
      <c r="D32" s="3"/>
      <c r="E32" s="3"/>
      <c r="F32" s="3"/>
      <c r="G32" s="3"/>
      <c r="H32" s="3"/>
      <c r="I32" s="3"/>
      <c r="J32" s="3"/>
      <c r="K32" s="3"/>
      <c r="L32" s="52">
        <f>SUM(D32:K32)</f>
        <v>0</v>
      </c>
      <c r="M32" s="71">
        <f>IF($E$2="CEA",FLOOR(IF(L34&gt;Lookup!$E$1,L34-Lookup!$E$1+TIME(3,0,1),0),TIME(0,15,0)),IF($E$2="SU",FLOOR(IF(L34&gt;Lookup!$E$1,L34-Lookup!$E$1+TIME(3,0,1),0),TIME(0,30,0)),FLOOR(IF(L34&gt;Lookup!$E$1,L34-Lookup!$E$1+TIME(5,0,1),0),TIME(0,30,0))))</f>
        <v>0</v>
      </c>
      <c r="N32" s="74">
        <v>0</v>
      </c>
      <c r="O32" s="77"/>
      <c r="P32" s="78"/>
    </row>
    <row r="33" spans="1:24" x14ac:dyDescent="0.3">
      <c r="A33" s="16">
        <v>1</v>
      </c>
      <c r="B33" s="60" t="s">
        <v>1</v>
      </c>
      <c r="C33" s="61"/>
      <c r="D33" s="4"/>
      <c r="E33" s="4"/>
      <c r="F33" s="4"/>
      <c r="G33" s="4"/>
      <c r="H33" s="4"/>
      <c r="I33" s="4"/>
      <c r="J33" s="4"/>
      <c r="K33" s="4"/>
      <c r="L33" s="52">
        <f>SUM(D33:K33)</f>
        <v>0</v>
      </c>
      <c r="M33" s="72"/>
      <c r="N33" s="75"/>
      <c r="O33" s="77"/>
      <c r="P33" s="78"/>
    </row>
    <row r="34" spans="1:24" ht="14.4" thickBot="1" x14ac:dyDescent="0.35">
      <c r="A34" s="16">
        <v>1</v>
      </c>
      <c r="B34" s="62" t="s">
        <v>3</v>
      </c>
      <c r="C34" s="63"/>
      <c r="D34" s="54">
        <f>IF((D32)&gt;TIME(16,0,0),TIME(16,0,0),D32)</f>
        <v>0</v>
      </c>
      <c r="E34" s="54">
        <f t="shared" ref="E34:J34" si="33">IF((E32)&gt;TIME(16,0,0),TIME(16,0,0),E32)</f>
        <v>0</v>
      </c>
      <c r="F34" s="54">
        <f t="shared" si="33"/>
        <v>0</v>
      </c>
      <c r="G34" s="54">
        <f t="shared" si="33"/>
        <v>0</v>
      </c>
      <c r="H34" s="54">
        <f t="shared" si="33"/>
        <v>0</v>
      </c>
      <c r="I34" s="54">
        <f t="shared" si="33"/>
        <v>0</v>
      </c>
      <c r="J34" s="54">
        <f t="shared" si="33"/>
        <v>0</v>
      </c>
      <c r="K34" s="54" t="str">
        <f>IF($L$6="Yes",(IF((K32)&gt;TIME(16,0,0),TIME(16,0,0),K32)),"")</f>
        <v/>
      </c>
      <c r="L34" s="53">
        <f>SUM(D34:K34)</f>
        <v>0</v>
      </c>
      <c r="M34" s="73"/>
      <c r="N34" s="76"/>
      <c r="O34" s="77"/>
      <c r="P34" s="78"/>
    </row>
    <row r="35" spans="1:24" x14ac:dyDescent="0.3">
      <c r="A35" s="16">
        <v>1</v>
      </c>
      <c r="B35" s="47" t="s">
        <v>20</v>
      </c>
      <c r="C35" s="46">
        <f>C31+1</f>
        <v>5</v>
      </c>
      <c r="D35" s="49">
        <f>J31+1</f>
        <v>44949</v>
      </c>
      <c r="E35" s="49">
        <f>D35+1</f>
        <v>44950</v>
      </c>
      <c r="F35" s="49">
        <f t="shared" ref="F35:J35" si="34">E35+1</f>
        <v>44951</v>
      </c>
      <c r="G35" s="49">
        <f t="shared" si="34"/>
        <v>44952</v>
      </c>
      <c r="H35" s="49">
        <f t="shared" si="34"/>
        <v>44953</v>
      </c>
      <c r="I35" s="49">
        <f t="shared" si="34"/>
        <v>44954</v>
      </c>
      <c r="J35" s="49">
        <f t="shared" si="34"/>
        <v>44955</v>
      </c>
      <c r="K35" s="49" t="str">
        <f>IF(L6="Yes",J35+1," ")</f>
        <v xml:space="preserve"> </v>
      </c>
      <c r="L35" s="51" t="s">
        <v>2</v>
      </c>
      <c r="M35" s="51" t="s">
        <v>4</v>
      </c>
      <c r="N35" s="50" t="s">
        <v>5</v>
      </c>
      <c r="O35" s="77">
        <f>IF(O31&gt;Lookup!$E$2,O31-N36,IF(((O31-N36)+M36)&gt;Lookup!$E$2,Lookup!$E$2,IF(((O31-N36)+M36)&lt;0,0,(O31-N36)+M36)))</f>
        <v>0</v>
      </c>
      <c r="P35" s="78">
        <f t="shared" ref="P35" si="35">SUM(Q35:X35)</f>
        <v>0</v>
      </c>
      <c r="Q35" s="37">
        <f>IF((D36)&gt;TIME(16,0,0),D36-TIME(16,0,0),0)</f>
        <v>0</v>
      </c>
      <c r="R35" s="37">
        <f t="shared" ref="R35" si="36">IF((E36)&gt;TIME(16,0,0),E36-TIME(16,0,0),0)</f>
        <v>0</v>
      </c>
      <c r="S35" s="37">
        <f t="shared" ref="S35" si="37">IF((F36)&gt;TIME(16,0,0),F36-TIME(16,0,0),0)</f>
        <v>0</v>
      </c>
      <c r="T35" s="37">
        <f t="shared" ref="T35" si="38">IF((G36)&gt;TIME(16,0,0),G36-TIME(16,0,0),0)</f>
        <v>0</v>
      </c>
      <c r="U35" s="37">
        <f t="shared" ref="U35" si="39">IF((H36)&gt;TIME(16,0,0),H36-TIME(16,0,0),0)</f>
        <v>0</v>
      </c>
      <c r="V35" s="37">
        <f t="shared" ref="V35" si="40">IF((I36)&gt;TIME(16,0,0),I36-TIME(16,0,0),0)</f>
        <v>0</v>
      </c>
      <c r="W35" s="37">
        <f t="shared" ref="W35" si="41">IF((J36)&gt;TIME(16,0,0),J36-TIME(16,0,0),0)</f>
        <v>0</v>
      </c>
      <c r="X35" s="37">
        <f t="shared" ref="X35" si="42">IF((K36)&gt;TIME(16,0,0),K36-TIME(16,0,0),0)</f>
        <v>0</v>
      </c>
    </row>
    <row r="36" spans="1:24" x14ac:dyDescent="0.3">
      <c r="A36" s="16">
        <v>1</v>
      </c>
      <c r="B36" s="60" t="s">
        <v>0</v>
      </c>
      <c r="C36" s="61"/>
      <c r="D36" s="3"/>
      <c r="E36" s="3"/>
      <c r="F36" s="3"/>
      <c r="G36" s="3"/>
      <c r="H36" s="3"/>
      <c r="I36" s="3"/>
      <c r="J36" s="3"/>
      <c r="K36" s="3"/>
      <c r="L36" s="52">
        <f>SUM(D36:K36)</f>
        <v>0</v>
      </c>
      <c r="M36" s="71">
        <f>IF($E$2="CEA",FLOOR(IF(L38&gt;Lookup!$E$1,L38-Lookup!$E$1+TIME(3,0,1),0),TIME(0,15,0)),IF($E$2="SU",FLOOR(IF(L38&gt;Lookup!$E$1,L38-Lookup!$E$1+TIME(3,0,1),0),TIME(0,30,0)),FLOOR(IF(L38&gt;Lookup!$E$1,L38-Lookup!$E$1+TIME(5,0,1),0),TIME(0,30,0))))</f>
        <v>0</v>
      </c>
      <c r="N36" s="74">
        <v>0</v>
      </c>
      <c r="O36" s="77"/>
      <c r="P36" s="78"/>
    </row>
    <row r="37" spans="1:24" x14ac:dyDescent="0.3">
      <c r="A37" s="16">
        <v>1</v>
      </c>
      <c r="B37" s="60" t="s">
        <v>1</v>
      </c>
      <c r="C37" s="61"/>
      <c r="D37" s="4"/>
      <c r="E37" s="4"/>
      <c r="F37" s="4"/>
      <c r="G37" s="4"/>
      <c r="H37" s="4"/>
      <c r="I37" s="4"/>
      <c r="J37" s="4"/>
      <c r="K37" s="4"/>
      <c r="L37" s="52">
        <f>SUM(D37:K37)</f>
        <v>0</v>
      </c>
      <c r="M37" s="72"/>
      <c r="N37" s="75"/>
      <c r="O37" s="77"/>
      <c r="P37" s="78"/>
    </row>
    <row r="38" spans="1:24" ht="14.4" thickBot="1" x14ac:dyDescent="0.35">
      <c r="A38" s="16">
        <v>1</v>
      </c>
      <c r="B38" s="62" t="s">
        <v>3</v>
      </c>
      <c r="C38" s="63"/>
      <c r="D38" s="54">
        <f>IF((D36)&gt;TIME(16,0,0),TIME(16,0,0),D36)</f>
        <v>0</v>
      </c>
      <c r="E38" s="54">
        <f t="shared" ref="E38:J38" si="43">IF((E36)&gt;TIME(16,0,0),TIME(16,0,0),E36)</f>
        <v>0</v>
      </c>
      <c r="F38" s="54">
        <f t="shared" si="43"/>
        <v>0</v>
      </c>
      <c r="G38" s="54">
        <f t="shared" si="43"/>
        <v>0</v>
      </c>
      <c r="H38" s="54">
        <f t="shared" si="43"/>
        <v>0</v>
      </c>
      <c r="I38" s="54">
        <f t="shared" si="43"/>
        <v>0</v>
      </c>
      <c r="J38" s="54">
        <f t="shared" si="43"/>
        <v>0</v>
      </c>
      <c r="K38" s="54" t="str">
        <f>IF($L$6="Yes",(IF((K36)&gt;TIME(16,0,0),TIME(16,0,0),K36)),"")</f>
        <v/>
      </c>
      <c r="L38" s="53">
        <f>SUM(D38:K38)</f>
        <v>0</v>
      </c>
      <c r="M38" s="73"/>
      <c r="N38" s="76"/>
      <c r="O38" s="77"/>
      <c r="P38" s="78"/>
    </row>
    <row r="39" spans="1:24" x14ac:dyDescent="0.3">
      <c r="A39" s="16">
        <v>1</v>
      </c>
      <c r="B39" s="47" t="s">
        <v>20</v>
      </c>
      <c r="C39" s="46">
        <f>C35+1</f>
        <v>6</v>
      </c>
      <c r="D39" s="49">
        <f>J35+1</f>
        <v>44956</v>
      </c>
      <c r="E39" s="49">
        <f>D39+1</f>
        <v>44957</v>
      </c>
      <c r="F39" s="49">
        <f t="shared" ref="F39:J39" si="44">E39+1</f>
        <v>44958</v>
      </c>
      <c r="G39" s="49">
        <f t="shared" si="44"/>
        <v>44959</v>
      </c>
      <c r="H39" s="49">
        <f t="shared" si="44"/>
        <v>44960</v>
      </c>
      <c r="I39" s="49">
        <f t="shared" si="44"/>
        <v>44961</v>
      </c>
      <c r="J39" s="49">
        <f t="shared" si="44"/>
        <v>44962</v>
      </c>
      <c r="K39" s="49" t="str">
        <f>IF(L6="Yes",J39+1," ")</f>
        <v xml:space="preserve"> </v>
      </c>
      <c r="L39" s="51" t="s">
        <v>2</v>
      </c>
      <c r="M39" s="51" t="s">
        <v>4</v>
      </c>
      <c r="N39" s="50" t="s">
        <v>5</v>
      </c>
      <c r="O39" s="77">
        <f>IF(O35&gt;Lookup!$E$2,O35-N40,IF(((O35-N40)+M40)&gt;Lookup!$E$2,Lookup!$E$2,IF(((O35-N40)+M40)&lt;0,0,(O35-N40)+M40)))</f>
        <v>0</v>
      </c>
      <c r="P39" s="78">
        <f t="shared" ref="P39" si="45">SUM(Q39:X39)</f>
        <v>0</v>
      </c>
      <c r="Q39" s="37">
        <f>IF((D40)&gt;TIME(16,0,0),D40-TIME(16,0,0),0)</f>
        <v>0</v>
      </c>
      <c r="R39" s="37">
        <f t="shared" ref="R39" si="46">IF((E40)&gt;TIME(16,0,0),E40-TIME(16,0,0),0)</f>
        <v>0</v>
      </c>
      <c r="S39" s="37">
        <f t="shared" ref="S39" si="47">IF((F40)&gt;TIME(16,0,0),F40-TIME(16,0,0),0)</f>
        <v>0</v>
      </c>
      <c r="T39" s="37">
        <f t="shared" ref="T39" si="48">IF((G40)&gt;TIME(16,0,0),G40-TIME(16,0,0),0)</f>
        <v>0</v>
      </c>
      <c r="U39" s="37">
        <f t="shared" ref="U39" si="49">IF((H40)&gt;TIME(16,0,0),H40-TIME(16,0,0),0)</f>
        <v>0</v>
      </c>
      <c r="V39" s="37">
        <f t="shared" ref="V39" si="50">IF((I40)&gt;TIME(16,0,0),I40-TIME(16,0,0),0)</f>
        <v>0</v>
      </c>
      <c r="W39" s="37">
        <f t="shared" ref="W39" si="51">IF((J40)&gt;TIME(16,0,0),J40-TIME(16,0,0),0)</f>
        <v>0</v>
      </c>
      <c r="X39" s="37">
        <f t="shared" ref="X39" si="52">IF((K40)&gt;TIME(16,0,0),K40-TIME(16,0,0),0)</f>
        <v>0</v>
      </c>
    </row>
    <row r="40" spans="1:24" x14ac:dyDescent="0.3">
      <c r="A40" s="16">
        <v>1</v>
      </c>
      <c r="B40" s="60" t="s">
        <v>0</v>
      </c>
      <c r="C40" s="61"/>
      <c r="D40" s="3"/>
      <c r="E40" s="3"/>
      <c r="F40" s="3"/>
      <c r="G40" s="3"/>
      <c r="H40" s="3"/>
      <c r="I40" s="3"/>
      <c r="J40" s="3"/>
      <c r="K40" s="3"/>
      <c r="L40" s="52">
        <f>SUM(D40:K40)</f>
        <v>0</v>
      </c>
      <c r="M40" s="71">
        <f>IF($E$2="CEA",FLOOR(IF(L42&gt;Lookup!$E$1,L42-Lookup!$E$1+TIME(3,0,1),0),TIME(0,15,0)),IF($E$2="SU",FLOOR(IF(L42&gt;Lookup!$E$1,L42-Lookup!$E$1+TIME(3,0,1),0),TIME(0,30,0)),FLOOR(IF(L42&gt;Lookup!$E$1,L42-Lookup!$E$1+TIME(5,0,1),0),TIME(0,30,0))))</f>
        <v>0</v>
      </c>
      <c r="N40" s="74">
        <v>0</v>
      </c>
      <c r="O40" s="77"/>
      <c r="P40" s="78"/>
    </row>
    <row r="41" spans="1:24" x14ac:dyDescent="0.3">
      <c r="A41" s="16">
        <v>1</v>
      </c>
      <c r="B41" s="60" t="s">
        <v>1</v>
      </c>
      <c r="C41" s="61"/>
      <c r="D41" s="4"/>
      <c r="E41" s="4"/>
      <c r="F41" s="4"/>
      <c r="G41" s="4"/>
      <c r="H41" s="4"/>
      <c r="I41" s="4"/>
      <c r="J41" s="4"/>
      <c r="K41" s="4"/>
      <c r="L41" s="52">
        <f>SUM(D41:K41)</f>
        <v>0</v>
      </c>
      <c r="M41" s="72"/>
      <c r="N41" s="75"/>
      <c r="O41" s="77"/>
      <c r="P41" s="78"/>
    </row>
    <row r="42" spans="1:24" ht="14.4" thickBot="1" x14ac:dyDescent="0.35">
      <c r="A42" s="23">
        <v>1</v>
      </c>
      <c r="B42" s="62" t="s">
        <v>3</v>
      </c>
      <c r="C42" s="63"/>
      <c r="D42" s="54">
        <f>IF((D40)&gt;TIME(16,0,0),TIME(16,0,0),D40)</f>
        <v>0</v>
      </c>
      <c r="E42" s="54">
        <f t="shared" ref="E42:J42" si="53">IF((E40)&gt;TIME(16,0,0),TIME(16,0,0),E40)</f>
        <v>0</v>
      </c>
      <c r="F42" s="54">
        <f t="shared" si="53"/>
        <v>0</v>
      </c>
      <c r="G42" s="54">
        <f t="shared" si="53"/>
        <v>0</v>
      </c>
      <c r="H42" s="54">
        <f t="shared" si="53"/>
        <v>0</v>
      </c>
      <c r="I42" s="54">
        <f t="shared" si="53"/>
        <v>0</v>
      </c>
      <c r="J42" s="54">
        <f t="shared" si="53"/>
        <v>0</v>
      </c>
      <c r="K42" s="54" t="str">
        <f>IF($L$6="Yes",(IF((K40)&gt;TIME(16,0,0),TIME(16,0,0),K40)),"")</f>
        <v/>
      </c>
      <c r="L42" s="53">
        <f>SUM(D42:K42)</f>
        <v>0</v>
      </c>
      <c r="M42" s="73"/>
      <c r="N42" s="76"/>
      <c r="O42" s="77"/>
      <c r="P42" s="78"/>
    </row>
    <row r="43" spans="1:24" x14ac:dyDescent="0.3">
      <c r="A43" s="17">
        <v>2</v>
      </c>
      <c r="B43" s="47" t="s">
        <v>20</v>
      </c>
      <c r="C43" s="46">
        <f>C39+1</f>
        <v>7</v>
      </c>
      <c r="D43" s="49">
        <f>J39+1</f>
        <v>44963</v>
      </c>
      <c r="E43" s="49">
        <f>D43+1</f>
        <v>44964</v>
      </c>
      <c r="F43" s="49">
        <f t="shared" ref="F43:J43" si="54">E43+1</f>
        <v>44965</v>
      </c>
      <c r="G43" s="49">
        <f t="shared" si="54"/>
        <v>44966</v>
      </c>
      <c r="H43" s="49">
        <f t="shared" si="54"/>
        <v>44967</v>
      </c>
      <c r="I43" s="49">
        <f t="shared" si="54"/>
        <v>44968</v>
      </c>
      <c r="J43" s="49">
        <f t="shared" si="54"/>
        <v>44969</v>
      </c>
      <c r="K43" s="49" t="str">
        <f>IF(L6="Yes",J43+1," ")</f>
        <v xml:space="preserve"> </v>
      </c>
      <c r="L43" s="51" t="s">
        <v>2</v>
      </c>
      <c r="M43" s="51" t="s">
        <v>4</v>
      </c>
      <c r="N43" s="50" t="s">
        <v>5</v>
      </c>
      <c r="O43" s="77">
        <f>IF(O39&gt;Lookup!$E$2,O39-N44,IF(((O39-N44)+M44)&gt;Lookup!$E$2,Lookup!$E$2,IF(((O39-N44)+M44)&lt;0,0,(O39-N44)+M44)))</f>
        <v>0</v>
      </c>
      <c r="P43" s="78">
        <f t="shared" ref="P43" si="55">SUM(Q43:X43)</f>
        <v>0</v>
      </c>
      <c r="Q43" s="37">
        <f>IF((D44)&gt;TIME(16,0,0),D44-TIME(16,0,0),0)</f>
        <v>0</v>
      </c>
      <c r="R43" s="37">
        <f t="shared" ref="R43" si="56">IF((E44)&gt;TIME(16,0,0),E44-TIME(16,0,0),0)</f>
        <v>0</v>
      </c>
      <c r="S43" s="37">
        <f t="shared" ref="S43" si="57">IF((F44)&gt;TIME(16,0,0),F44-TIME(16,0,0),0)</f>
        <v>0</v>
      </c>
      <c r="T43" s="37">
        <f t="shared" ref="T43" si="58">IF((G44)&gt;TIME(16,0,0),G44-TIME(16,0,0),0)</f>
        <v>0</v>
      </c>
      <c r="U43" s="37">
        <f t="shared" ref="U43" si="59">IF((H44)&gt;TIME(16,0,0),H44-TIME(16,0,0),0)</f>
        <v>0</v>
      </c>
      <c r="V43" s="37">
        <f t="shared" ref="V43" si="60">IF((I44)&gt;TIME(16,0,0),I44-TIME(16,0,0),0)</f>
        <v>0</v>
      </c>
      <c r="W43" s="37">
        <f t="shared" ref="W43" si="61">IF((J44)&gt;TIME(16,0,0),J44-TIME(16,0,0),0)</f>
        <v>0</v>
      </c>
      <c r="X43" s="37">
        <f t="shared" ref="X43" si="62">IF((K44)&gt;TIME(16,0,0),K44-TIME(16,0,0),0)</f>
        <v>0</v>
      </c>
    </row>
    <row r="44" spans="1:24" x14ac:dyDescent="0.3">
      <c r="A44" s="17">
        <v>2</v>
      </c>
      <c r="B44" s="60" t="s">
        <v>0</v>
      </c>
      <c r="C44" s="61"/>
      <c r="D44" s="3"/>
      <c r="E44" s="3"/>
      <c r="F44" s="3"/>
      <c r="G44" s="3"/>
      <c r="H44" s="3"/>
      <c r="I44" s="3"/>
      <c r="J44" s="3"/>
      <c r="K44" s="3"/>
      <c r="L44" s="52">
        <f>SUM(D44:K44)</f>
        <v>0</v>
      </c>
      <c r="M44" s="71">
        <f>IF($E$2="CEA",FLOOR(IF(L46&gt;Lookup!$E$1,L46-Lookup!$E$1+TIME(3,0,1),0),TIME(0,15,0)),IF($E$2="SU",FLOOR(IF(L46&gt;Lookup!$E$1,L46-Lookup!$E$1+TIME(3,0,1),0),TIME(0,30,0)),FLOOR(IF(L46&gt;Lookup!$E$1,L46-Lookup!$E$1+TIME(5,0,1),0),TIME(0,30,0))))</f>
        <v>0</v>
      </c>
      <c r="N44" s="74">
        <v>0</v>
      </c>
      <c r="O44" s="77"/>
      <c r="P44" s="78"/>
    </row>
    <row r="45" spans="1:24" x14ac:dyDescent="0.3">
      <c r="A45" s="17">
        <v>2</v>
      </c>
      <c r="B45" s="60" t="s">
        <v>1</v>
      </c>
      <c r="C45" s="61"/>
      <c r="D45" s="4"/>
      <c r="E45" s="4"/>
      <c r="F45" s="4"/>
      <c r="G45" s="4"/>
      <c r="H45" s="4"/>
      <c r="I45" s="4"/>
      <c r="J45" s="4"/>
      <c r="K45" s="4"/>
      <c r="L45" s="52">
        <f>SUM(D45:K45)</f>
        <v>0</v>
      </c>
      <c r="M45" s="72"/>
      <c r="N45" s="75"/>
      <c r="O45" s="77"/>
      <c r="P45" s="78"/>
    </row>
    <row r="46" spans="1:24" ht="14.4" thickBot="1" x14ac:dyDescent="0.35">
      <c r="A46" s="17">
        <v>2</v>
      </c>
      <c r="B46" s="62" t="s">
        <v>3</v>
      </c>
      <c r="C46" s="63"/>
      <c r="D46" s="54">
        <f>IF((D44)&gt;TIME(16,0,0),TIME(16,0,0),D44)</f>
        <v>0</v>
      </c>
      <c r="E46" s="54">
        <f t="shared" ref="E46:J46" si="63">IF((E44)&gt;TIME(16,0,0),TIME(16,0,0),E44)</f>
        <v>0</v>
      </c>
      <c r="F46" s="54">
        <f t="shared" si="63"/>
        <v>0</v>
      </c>
      <c r="G46" s="54">
        <f t="shared" si="63"/>
        <v>0</v>
      </c>
      <c r="H46" s="54">
        <f t="shared" si="63"/>
        <v>0</v>
      </c>
      <c r="I46" s="54">
        <f t="shared" si="63"/>
        <v>0</v>
      </c>
      <c r="J46" s="54">
        <f t="shared" si="63"/>
        <v>0</v>
      </c>
      <c r="K46" s="54" t="str">
        <f>IF($L$6="Yes",(IF((K44)&gt;TIME(16,0,0),TIME(16,0,0),K44)),"")</f>
        <v/>
      </c>
      <c r="L46" s="53">
        <f>SUM(D46:K46)</f>
        <v>0</v>
      </c>
      <c r="M46" s="73"/>
      <c r="N46" s="76"/>
      <c r="O46" s="77"/>
      <c r="P46" s="78"/>
    </row>
    <row r="47" spans="1:24" x14ac:dyDescent="0.3">
      <c r="A47" s="17">
        <v>2</v>
      </c>
      <c r="B47" s="47" t="s">
        <v>20</v>
      </c>
      <c r="C47" s="46">
        <f>C43+1</f>
        <v>8</v>
      </c>
      <c r="D47" s="49">
        <f>J43+1</f>
        <v>44970</v>
      </c>
      <c r="E47" s="49">
        <f>D47+1</f>
        <v>44971</v>
      </c>
      <c r="F47" s="49">
        <f t="shared" ref="F47:J47" si="64">E47+1</f>
        <v>44972</v>
      </c>
      <c r="G47" s="49">
        <f t="shared" si="64"/>
        <v>44973</v>
      </c>
      <c r="H47" s="49">
        <f t="shared" si="64"/>
        <v>44974</v>
      </c>
      <c r="I47" s="49">
        <f t="shared" si="64"/>
        <v>44975</v>
      </c>
      <c r="J47" s="49">
        <f t="shared" si="64"/>
        <v>44976</v>
      </c>
      <c r="K47" s="49" t="str">
        <f>IF(L6="Yes",J47+1," ")</f>
        <v xml:space="preserve"> </v>
      </c>
      <c r="L47" s="51" t="s">
        <v>2</v>
      </c>
      <c r="M47" s="51" t="s">
        <v>4</v>
      </c>
      <c r="N47" s="50" t="s">
        <v>5</v>
      </c>
      <c r="O47" s="77">
        <f>IF(O43&gt;Lookup!$E$2,O43-N48,IF(((O43-N48)+M48)&gt;Lookup!$E$2,Lookup!$E$2,IF(((O43-N48)+M48)&lt;0,0,(O43-N48)+M48)))</f>
        <v>0</v>
      </c>
      <c r="P47" s="78">
        <f t="shared" ref="P47" si="65">SUM(Q47:X47)</f>
        <v>0</v>
      </c>
      <c r="Q47" s="37">
        <f>IF((D48)&gt;TIME(16,0,0),D48-TIME(16,0,0),0)</f>
        <v>0</v>
      </c>
      <c r="R47" s="37">
        <f t="shared" ref="R47" si="66">IF((E48)&gt;TIME(16,0,0),E48-TIME(16,0,0),0)</f>
        <v>0</v>
      </c>
      <c r="S47" s="37">
        <f t="shared" ref="S47" si="67">IF((F48)&gt;TIME(16,0,0),F48-TIME(16,0,0),0)</f>
        <v>0</v>
      </c>
      <c r="T47" s="37">
        <f t="shared" ref="T47" si="68">IF((G48)&gt;TIME(16,0,0),G48-TIME(16,0,0),0)</f>
        <v>0</v>
      </c>
      <c r="U47" s="37">
        <f t="shared" ref="U47" si="69">IF((H48)&gt;TIME(16,0,0),H48-TIME(16,0,0),0)</f>
        <v>0</v>
      </c>
      <c r="V47" s="37">
        <f t="shared" ref="V47" si="70">IF((I48)&gt;TIME(16,0,0),I48-TIME(16,0,0),0)</f>
        <v>0</v>
      </c>
      <c r="W47" s="37">
        <f t="shared" ref="W47" si="71">IF((J48)&gt;TIME(16,0,0),J48-TIME(16,0,0),0)</f>
        <v>0</v>
      </c>
      <c r="X47" s="37">
        <f t="shared" ref="X47" si="72">IF((K48)&gt;TIME(16,0,0),K48-TIME(16,0,0),0)</f>
        <v>0</v>
      </c>
    </row>
    <row r="48" spans="1:24" x14ac:dyDescent="0.3">
      <c r="A48" s="17">
        <v>2</v>
      </c>
      <c r="B48" s="60" t="s">
        <v>0</v>
      </c>
      <c r="C48" s="61"/>
      <c r="D48" s="3"/>
      <c r="E48" s="3"/>
      <c r="F48" s="3"/>
      <c r="G48" s="3"/>
      <c r="H48" s="3"/>
      <c r="I48" s="3"/>
      <c r="J48" s="3"/>
      <c r="K48" s="3"/>
      <c r="L48" s="52">
        <f>SUM(D48:K48)</f>
        <v>0</v>
      </c>
      <c r="M48" s="71">
        <f>IF($E$2="CEA",FLOOR(IF(L50&gt;Lookup!$E$1,L50-Lookup!$E$1+TIME(3,0,1),0),TIME(0,15,0)),IF($E$2="SU",FLOOR(IF(L50&gt;Lookup!$E$1,L50-Lookup!$E$1+TIME(3,0,1),0),TIME(0,30,0)),FLOOR(IF(L50&gt;Lookup!$E$1,L50-Lookup!$E$1+TIME(5,0,1),0),TIME(0,30,0))))</f>
        <v>0</v>
      </c>
      <c r="N48" s="74">
        <v>0</v>
      </c>
      <c r="O48" s="77"/>
      <c r="P48" s="78"/>
    </row>
    <row r="49" spans="1:24" x14ac:dyDescent="0.3">
      <c r="A49" s="17">
        <v>2</v>
      </c>
      <c r="B49" s="60" t="s">
        <v>1</v>
      </c>
      <c r="C49" s="61"/>
      <c r="D49" s="4"/>
      <c r="E49" s="4"/>
      <c r="F49" s="4"/>
      <c r="G49" s="4"/>
      <c r="H49" s="4"/>
      <c r="I49" s="4"/>
      <c r="J49" s="4"/>
      <c r="K49" s="4"/>
      <c r="L49" s="52">
        <f>SUM(D49:K49)</f>
        <v>0</v>
      </c>
      <c r="M49" s="72"/>
      <c r="N49" s="75"/>
      <c r="O49" s="77"/>
      <c r="P49" s="78"/>
    </row>
    <row r="50" spans="1:24" ht="14.4" thickBot="1" x14ac:dyDescent="0.35">
      <c r="A50" s="17">
        <v>2</v>
      </c>
      <c r="B50" s="62" t="s">
        <v>3</v>
      </c>
      <c r="C50" s="63"/>
      <c r="D50" s="54">
        <f>IF((D48)&gt;TIME(16,0,0),TIME(16,0,0),D48)</f>
        <v>0</v>
      </c>
      <c r="E50" s="54">
        <f t="shared" ref="E50:J50" si="73">IF((E48)&gt;TIME(16,0,0),TIME(16,0,0),E48)</f>
        <v>0</v>
      </c>
      <c r="F50" s="54">
        <f t="shared" si="73"/>
        <v>0</v>
      </c>
      <c r="G50" s="54">
        <f t="shared" si="73"/>
        <v>0</v>
      </c>
      <c r="H50" s="54">
        <f t="shared" si="73"/>
        <v>0</v>
      </c>
      <c r="I50" s="54">
        <f t="shared" si="73"/>
        <v>0</v>
      </c>
      <c r="J50" s="54">
        <f t="shared" si="73"/>
        <v>0</v>
      </c>
      <c r="K50" s="54" t="str">
        <f>IF($L$6="Yes",(IF((K48)&gt;TIME(16,0,0),TIME(16,0,0),K48)),"")</f>
        <v/>
      </c>
      <c r="L50" s="53">
        <f>SUM(D50:K50)</f>
        <v>0</v>
      </c>
      <c r="M50" s="73"/>
      <c r="N50" s="76"/>
      <c r="O50" s="77"/>
      <c r="P50" s="78"/>
    </row>
    <row r="51" spans="1:24" x14ac:dyDescent="0.3">
      <c r="A51" s="17">
        <v>2</v>
      </c>
      <c r="B51" s="47" t="s">
        <v>20</v>
      </c>
      <c r="C51" s="46">
        <f>C47+1</f>
        <v>9</v>
      </c>
      <c r="D51" s="49">
        <f>J47+1</f>
        <v>44977</v>
      </c>
      <c r="E51" s="49">
        <f>D51+1</f>
        <v>44978</v>
      </c>
      <c r="F51" s="49">
        <f t="shared" ref="F51:J51" si="74">E51+1</f>
        <v>44979</v>
      </c>
      <c r="G51" s="49">
        <f t="shared" si="74"/>
        <v>44980</v>
      </c>
      <c r="H51" s="49">
        <f t="shared" si="74"/>
        <v>44981</v>
      </c>
      <c r="I51" s="49">
        <f t="shared" si="74"/>
        <v>44982</v>
      </c>
      <c r="J51" s="49">
        <f t="shared" si="74"/>
        <v>44983</v>
      </c>
      <c r="K51" s="49" t="str">
        <f>IF(L6="Yes",J51+1," ")</f>
        <v xml:space="preserve"> </v>
      </c>
      <c r="L51" s="51" t="s">
        <v>2</v>
      </c>
      <c r="M51" s="51" t="s">
        <v>4</v>
      </c>
      <c r="N51" s="50" t="s">
        <v>5</v>
      </c>
      <c r="O51" s="77">
        <f>IF(O47&gt;Lookup!$E$2,O47-N52,IF(((O47-N52)+M52)&gt;Lookup!$E$2,Lookup!$E$2,IF(((O47-N52)+M52)&lt;0,0,(O47-N52)+M52)))</f>
        <v>0</v>
      </c>
      <c r="P51" s="78">
        <f t="shared" ref="P51" si="75">SUM(Q51:X51)</f>
        <v>0</v>
      </c>
      <c r="Q51" s="37">
        <f>IF((D52)&gt;TIME(16,0,0),D52-TIME(16,0,0),0)</f>
        <v>0</v>
      </c>
      <c r="R51" s="37">
        <f t="shared" ref="R51" si="76">IF((E52)&gt;TIME(16,0,0),E52-TIME(16,0,0),0)</f>
        <v>0</v>
      </c>
      <c r="S51" s="37">
        <f t="shared" ref="S51" si="77">IF((F52)&gt;TIME(16,0,0),F52-TIME(16,0,0),0)</f>
        <v>0</v>
      </c>
      <c r="T51" s="37">
        <f t="shared" ref="T51" si="78">IF((G52)&gt;TIME(16,0,0),G52-TIME(16,0,0),0)</f>
        <v>0</v>
      </c>
      <c r="U51" s="37">
        <f t="shared" ref="U51" si="79">IF((H52)&gt;TIME(16,0,0),H52-TIME(16,0,0),0)</f>
        <v>0</v>
      </c>
      <c r="V51" s="37">
        <f t="shared" ref="V51" si="80">IF((I52)&gt;TIME(16,0,0),I52-TIME(16,0,0),0)</f>
        <v>0</v>
      </c>
      <c r="W51" s="37">
        <f t="shared" ref="W51" si="81">IF((J52)&gt;TIME(16,0,0),J52-TIME(16,0,0),0)</f>
        <v>0</v>
      </c>
      <c r="X51" s="37">
        <f t="shared" ref="X51" si="82">IF((K52)&gt;TIME(16,0,0),K52-TIME(16,0,0),0)</f>
        <v>0</v>
      </c>
    </row>
    <row r="52" spans="1:24" x14ac:dyDescent="0.3">
      <c r="A52" s="17">
        <v>2</v>
      </c>
      <c r="B52" s="60" t="s">
        <v>0</v>
      </c>
      <c r="C52" s="61"/>
      <c r="D52" s="3"/>
      <c r="E52" s="3"/>
      <c r="F52" s="3"/>
      <c r="G52" s="3"/>
      <c r="H52" s="3"/>
      <c r="I52" s="3"/>
      <c r="J52" s="3"/>
      <c r="K52" s="3"/>
      <c r="L52" s="52">
        <f>SUM(D52:K52)</f>
        <v>0</v>
      </c>
      <c r="M52" s="71">
        <f>IF($E$2="CEA",FLOOR(IF(L54&gt;Lookup!$E$1,L54-Lookup!$E$1+TIME(3,0,1),0),TIME(0,15,0)),IF($E$2="SU",FLOOR(IF(L54&gt;Lookup!$E$1,L54-Lookup!$E$1+TIME(3,0,1),0),TIME(0,30,0)),FLOOR(IF(L54&gt;Lookup!$E$1,L54-Lookup!$E$1+TIME(5,0,1),0),TIME(0,30,0))))</f>
        <v>0</v>
      </c>
      <c r="N52" s="74">
        <v>0</v>
      </c>
      <c r="O52" s="77"/>
      <c r="P52" s="78"/>
    </row>
    <row r="53" spans="1:24" x14ac:dyDescent="0.3">
      <c r="A53" s="17">
        <v>2</v>
      </c>
      <c r="B53" s="60" t="s">
        <v>1</v>
      </c>
      <c r="C53" s="61"/>
      <c r="D53" s="4"/>
      <c r="E53" s="4"/>
      <c r="F53" s="4"/>
      <c r="G53" s="4"/>
      <c r="H53" s="4"/>
      <c r="I53" s="4"/>
      <c r="J53" s="4"/>
      <c r="K53" s="4"/>
      <c r="L53" s="52">
        <f>SUM(D53:K53)</f>
        <v>0</v>
      </c>
      <c r="M53" s="72"/>
      <c r="N53" s="75"/>
      <c r="O53" s="77"/>
      <c r="P53" s="78"/>
    </row>
    <row r="54" spans="1:24" ht="14.4" thickBot="1" x14ac:dyDescent="0.35">
      <c r="A54" s="17">
        <v>2</v>
      </c>
      <c r="B54" s="62" t="s">
        <v>3</v>
      </c>
      <c r="C54" s="63"/>
      <c r="D54" s="54">
        <f>IF((D52)&gt;TIME(16,0,0),TIME(16,0,0),D52)</f>
        <v>0</v>
      </c>
      <c r="E54" s="54">
        <f t="shared" ref="E54:J54" si="83">IF((E52)&gt;TIME(16,0,0),TIME(16,0,0),E52)</f>
        <v>0</v>
      </c>
      <c r="F54" s="54">
        <f t="shared" si="83"/>
        <v>0</v>
      </c>
      <c r="G54" s="54">
        <f t="shared" si="83"/>
        <v>0</v>
      </c>
      <c r="H54" s="54">
        <f t="shared" si="83"/>
        <v>0</v>
      </c>
      <c r="I54" s="54">
        <f t="shared" si="83"/>
        <v>0</v>
      </c>
      <c r="J54" s="54">
        <f t="shared" si="83"/>
        <v>0</v>
      </c>
      <c r="K54" s="54" t="str">
        <f>IF($L$6="Yes",(IF((K52)&gt;TIME(16,0,0),TIME(16,0,0),K52)),"")</f>
        <v/>
      </c>
      <c r="L54" s="53">
        <f>SUM(D54:K54)</f>
        <v>0</v>
      </c>
      <c r="M54" s="73"/>
      <c r="N54" s="76"/>
      <c r="O54" s="77"/>
      <c r="P54" s="78"/>
    </row>
    <row r="55" spans="1:24" x14ac:dyDescent="0.3">
      <c r="A55" s="17">
        <v>2</v>
      </c>
      <c r="B55" s="47" t="s">
        <v>20</v>
      </c>
      <c r="C55" s="46">
        <f>C51+1</f>
        <v>10</v>
      </c>
      <c r="D55" s="49">
        <f>J51+1</f>
        <v>44984</v>
      </c>
      <c r="E55" s="49">
        <f>D55+1</f>
        <v>44985</v>
      </c>
      <c r="F55" s="49">
        <f t="shared" ref="F55:J55" si="84">E55+1</f>
        <v>44986</v>
      </c>
      <c r="G55" s="49">
        <f t="shared" si="84"/>
        <v>44987</v>
      </c>
      <c r="H55" s="49">
        <f t="shared" si="84"/>
        <v>44988</v>
      </c>
      <c r="I55" s="49">
        <f t="shared" si="84"/>
        <v>44989</v>
      </c>
      <c r="J55" s="49">
        <f t="shared" si="84"/>
        <v>44990</v>
      </c>
      <c r="K55" s="49" t="str">
        <f>IF(L6="Yes",J55+1," ")</f>
        <v xml:space="preserve"> </v>
      </c>
      <c r="L55" s="51" t="s">
        <v>2</v>
      </c>
      <c r="M55" s="51" t="s">
        <v>4</v>
      </c>
      <c r="N55" s="50" t="s">
        <v>5</v>
      </c>
      <c r="O55" s="77">
        <f>IF(O51&gt;Lookup!$E$2,O51-N56,IF(((O51-N56)+M56)&gt;Lookup!$E$2,Lookup!$E$2,IF(((O51-N56)+M56)&lt;0,0,(O51-N56)+M56)))</f>
        <v>0</v>
      </c>
      <c r="P55" s="78">
        <f t="shared" ref="P55" si="85">SUM(Q55:X55)</f>
        <v>0</v>
      </c>
      <c r="Q55" s="37">
        <f>IF((D56)&gt;TIME(16,0,0),D56-TIME(16,0,0),0)</f>
        <v>0</v>
      </c>
      <c r="R55" s="37">
        <f t="shared" ref="R55" si="86">IF((E56)&gt;TIME(16,0,0),E56-TIME(16,0,0),0)</f>
        <v>0</v>
      </c>
      <c r="S55" s="37">
        <f t="shared" ref="S55" si="87">IF((F56)&gt;TIME(16,0,0),F56-TIME(16,0,0),0)</f>
        <v>0</v>
      </c>
      <c r="T55" s="37">
        <f t="shared" ref="T55" si="88">IF((G56)&gt;TIME(16,0,0),G56-TIME(16,0,0),0)</f>
        <v>0</v>
      </c>
      <c r="U55" s="37">
        <f t="shared" ref="U55" si="89">IF((H56)&gt;TIME(16,0,0),H56-TIME(16,0,0),0)</f>
        <v>0</v>
      </c>
      <c r="V55" s="37">
        <f t="shared" ref="V55" si="90">IF((I56)&gt;TIME(16,0,0),I56-TIME(16,0,0),0)</f>
        <v>0</v>
      </c>
      <c r="W55" s="37">
        <f t="shared" ref="W55" si="91">IF((J56)&gt;TIME(16,0,0),J56-TIME(16,0,0),0)</f>
        <v>0</v>
      </c>
      <c r="X55" s="37">
        <f t="shared" ref="X55" si="92">IF((K56)&gt;TIME(16,0,0),K56-TIME(16,0,0),0)</f>
        <v>0</v>
      </c>
    </row>
    <row r="56" spans="1:24" x14ac:dyDescent="0.3">
      <c r="A56" s="17">
        <v>2</v>
      </c>
      <c r="B56" s="60" t="s">
        <v>0</v>
      </c>
      <c r="C56" s="61"/>
      <c r="D56" s="3"/>
      <c r="E56" s="3"/>
      <c r="F56" s="3"/>
      <c r="G56" s="3"/>
      <c r="H56" s="3"/>
      <c r="I56" s="3"/>
      <c r="J56" s="3"/>
      <c r="K56" s="3"/>
      <c r="L56" s="52">
        <f>SUM(D56:K56)</f>
        <v>0</v>
      </c>
      <c r="M56" s="71">
        <f>IF($E$2="CEA",FLOOR(IF(L58&gt;Lookup!$E$1,L58-Lookup!$E$1+TIME(3,0,1),0),TIME(0,15,0)),IF($E$2="SU",FLOOR(IF(L58&gt;Lookup!$E$1,L58-Lookup!$E$1+TIME(3,0,1),0),TIME(0,30,0)),FLOOR(IF(L58&gt;Lookup!$E$1,L58-Lookup!$E$1+TIME(5,0,1),0),TIME(0,30,0))))</f>
        <v>0</v>
      </c>
      <c r="N56" s="74">
        <v>0</v>
      </c>
      <c r="O56" s="77"/>
      <c r="P56" s="78"/>
    </row>
    <row r="57" spans="1:24" x14ac:dyDescent="0.3">
      <c r="A57" s="17">
        <v>2</v>
      </c>
      <c r="B57" s="60" t="s">
        <v>1</v>
      </c>
      <c r="C57" s="61"/>
      <c r="D57" s="4"/>
      <c r="E57" s="4"/>
      <c r="F57" s="4"/>
      <c r="G57" s="4"/>
      <c r="H57" s="4"/>
      <c r="I57" s="4"/>
      <c r="J57" s="4"/>
      <c r="K57" s="4"/>
      <c r="L57" s="52">
        <f>SUM(D57:K57)</f>
        <v>0</v>
      </c>
      <c r="M57" s="72"/>
      <c r="N57" s="75"/>
      <c r="O57" s="77"/>
      <c r="P57" s="78"/>
    </row>
    <row r="58" spans="1:24" ht="14.4" thickBot="1" x14ac:dyDescent="0.35">
      <c r="A58" s="17">
        <v>2</v>
      </c>
      <c r="B58" s="62" t="s">
        <v>3</v>
      </c>
      <c r="C58" s="63"/>
      <c r="D58" s="54">
        <f>IF((D56)&gt;TIME(16,0,0),TIME(16,0,0),D56)</f>
        <v>0</v>
      </c>
      <c r="E58" s="54">
        <f t="shared" ref="E58:J58" si="93">IF((E56)&gt;TIME(16,0,0),TIME(16,0,0),E56)</f>
        <v>0</v>
      </c>
      <c r="F58" s="54">
        <f t="shared" si="93"/>
        <v>0</v>
      </c>
      <c r="G58" s="54">
        <f t="shared" si="93"/>
        <v>0</v>
      </c>
      <c r="H58" s="54">
        <f t="shared" si="93"/>
        <v>0</v>
      </c>
      <c r="I58" s="54">
        <f t="shared" si="93"/>
        <v>0</v>
      </c>
      <c r="J58" s="54">
        <f t="shared" si="93"/>
        <v>0</v>
      </c>
      <c r="K58" s="54" t="str">
        <f>IF($L$6="Yes",(IF((K56)&gt;TIME(16,0,0),TIME(16,0,0),K56)),"")</f>
        <v/>
      </c>
      <c r="L58" s="53">
        <f>SUM(D58:K58)</f>
        <v>0</v>
      </c>
      <c r="M58" s="73"/>
      <c r="N58" s="76"/>
      <c r="O58" s="77"/>
      <c r="P58" s="78"/>
    </row>
    <row r="59" spans="1:24" x14ac:dyDescent="0.3">
      <c r="A59" s="17">
        <v>2</v>
      </c>
      <c r="B59" s="47" t="s">
        <v>20</v>
      </c>
      <c r="C59" s="46">
        <f>C55+1</f>
        <v>11</v>
      </c>
      <c r="D59" s="49">
        <f>J55+1</f>
        <v>44991</v>
      </c>
      <c r="E59" s="49">
        <f>D59+1</f>
        <v>44992</v>
      </c>
      <c r="F59" s="49">
        <f t="shared" ref="F59:J59" si="94">E59+1</f>
        <v>44993</v>
      </c>
      <c r="G59" s="49">
        <f t="shared" si="94"/>
        <v>44994</v>
      </c>
      <c r="H59" s="49">
        <f t="shared" si="94"/>
        <v>44995</v>
      </c>
      <c r="I59" s="49">
        <f t="shared" si="94"/>
        <v>44996</v>
      </c>
      <c r="J59" s="49">
        <f t="shared" si="94"/>
        <v>44997</v>
      </c>
      <c r="K59" s="49" t="str">
        <f>IF(L6="Yes",J59+1," ")</f>
        <v xml:space="preserve"> </v>
      </c>
      <c r="L59" s="51" t="s">
        <v>2</v>
      </c>
      <c r="M59" s="51" t="s">
        <v>4</v>
      </c>
      <c r="N59" s="50" t="s">
        <v>5</v>
      </c>
      <c r="O59" s="77">
        <f>IF(O55&gt;Lookup!$E$2,O55-N60,IF(((O55-N60)+M60)&gt;Lookup!$E$2,Lookup!$E$2,IF(((O55-N60)+M60)&lt;0,0,(O55-N60)+M60)))</f>
        <v>0</v>
      </c>
      <c r="P59" s="78">
        <f t="shared" ref="P59" si="95">SUM(Q59:X59)</f>
        <v>0</v>
      </c>
      <c r="Q59" s="37">
        <f>IF((D60)&gt;TIME(16,0,0),D60-TIME(16,0,0),0)</f>
        <v>0</v>
      </c>
      <c r="R59" s="37">
        <f t="shared" ref="R59" si="96">IF((E60)&gt;TIME(16,0,0),E60-TIME(16,0,0),0)</f>
        <v>0</v>
      </c>
      <c r="S59" s="37">
        <f t="shared" ref="S59" si="97">IF((F60)&gt;TIME(16,0,0),F60-TIME(16,0,0),0)</f>
        <v>0</v>
      </c>
      <c r="T59" s="37">
        <f t="shared" ref="T59" si="98">IF((G60)&gt;TIME(16,0,0),G60-TIME(16,0,0),0)</f>
        <v>0</v>
      </c>
      <c r="U59" s="37">
        <f t="shared" ref="U59" si="99">IF((H60)&gt;TIME(16,0,0),H60-TIME(16,0,0),0)</f>
        <v>0</v>
      </c>
      <c r="V59" s="37">
        <f t="shared" ref="V59" si="100">IF((I60)&gt;TIME(16,0,0),I60-TIME(16,0,0),0)</f>
        <v>0</v>
      </c>
      <c r="W59" s="37">
        <f t="shared" ref="W59" si="101">IF((J60)&gt;TIME(16,0,0),J60-TIME(16,0,0),0)</f>
        <v>0</v>
      </c>
      <c r="X59" s="37">
        <f t="shared" ref="X59" si="102">IF((K60)&gt;TIME(16,0,0),K60-TIME(16,0,0),0)</f>
        <v>0</v>
      </c>
    </row>
    <row r="60" spans="1:24" x14ac:dyDescent="0.3">
      <c r="A60" s="17">
        <v>2</v>
      </c>
      <c r="B60" s="60" t="s">
        <v>0</v>
      </c>
      <c r="C60" s="61"/>
      <c r="D60" s="3"/>
      <c r="E60" s="3"/>
      <c r="F60" s="3"/>
      <c r="G60" s="3"/>
      <c r="H60" s="3"/>
      <c r="I60" s="3"/>
      <c r="J60" s="3"/>
      <c r="K60" s="3"/>
      <c r="L60" s="52">
        <f>SUM(D60:K60)</f>
        <v>0</v>
      </c>
      <c r="M60" s="71">
        <f>IF($E$2="CEA",FLOOR(IF(L62&gt;Lookup!$E$1,L62-Lookup!$E$1+TIME(3,0,1),0),TIME(0,15,0)),IF($E$2="SU",FLOOR(IF(L62&gt;Lookup!$E$1,L62-Lookup!$E$1+TIME(3,0,1),0),TIME(0,30,0)),FLOOR(IF(L62&gt;Lookup!$E$1,L62-Lookup!$E$1+TIME(5,0,1),0),TIME(0,30,0))))</f>
        <v>0</v>
      </c>
      <c r="N60" s="74">
        <v>0</v>
      </c>
      <c r="O60" s="77"/>
      <c r="P60" s="78"/>
    </row>
    <row r="61" spans="1:24" x14ac:dyDescent="0.3">
      <c r="A61" s="17">
        <v>2</v>
      </c>
      <c r="B61" s="60" t="s">
        <v>1</v>
      </c>
      <c r="C61" s="61"/>
      <c r="D61" s="4"/>
      <c r="E61" s="4"/>
      <c r="F61" s="4"/>
      <c r="G61" s="4"/>
      <c r="H61" s="4"/>
      <c r="I61" s="4"/>
      <c r="J61" s="4"/>
      <c r="K61" s="4"/>
      <c r="L61" s="52">
        <f>SUM(D61:K61)</f>
        <v>0</v>
      </c>
      <c r="M61" s="72"/>
      <c r="N61" s="75"/>
      <c r="O61" s="77"/>
      <c r="P61" s="78"/>
    </row>
    <row r="62" spans="1:24" ht="14.4" thickBot="1" x14ac:dyDescent="0.35">
      <c r="A62" s="17">
        <v>2</v>
      </c>
      <c r="B62" s="62" t="s">
        <v>3</v>
      </c>
      <c r="C62" s="63"/>
      <c r="D62" s="54">
        <f>IF((D60)&gt;TIME(16,0,0),TIME(16,0,0),D60)</f>
        <v>0</v>
      </c>
      <c r="E62" s="54">
        <f t="shared" ref="E62:J62" si="103">IF((E60)&gt;TIME(16,0,0),TIME(16,0,0),E60)</f>
        <v>0</v>
      </c>
      <c r="F62" s="54">
        <f t="shared" si="103"/>
        <v>0</v>
      </c>
      <c r="G62" s="54">
        <f t="shared" si="103"/>
        <v>0</v>
      </c>
      <c r="H62" s="54">
        <f t="shared" si="103"/>
        <v>0</v>
      </c>
      <c r="I62" s="54">
        <f t="shared" si="103"/>
        <v>0</v>
      </c>
      <c r="J62" s="54">
        <f t="shared" si="103"/>
        <v>0</v>
      </c>
      <c r="K62" s="54" t="str">
        <f>IF($L$6="Yes",(IF((K60)&gt;TIME(16,0,0),TIME(16,0,0),K60)),"")</f>
        <v/>
      </c>
      <c r="L62" s="53">
        <f>SUM(D62:K62)</f>
        <v>0</v>
      </c>
      <c r="M62" s="73"/>
      <c r="N62" s="76"/>
      <c r="O62" s="77"/>
      <c r="P62" s="78"/>
    </row>
    <row r="63" spans="1:24" x14ac:dyDescent="0.3">
      <c r="A63" s="17">
        <v>2</v>
      </c>
      <c r="B63" s="47" t="s">
        <v>20</v>
      </c>
      <c r="C63" s="46">
        <f>C59+1</f>
        <v>12</v>
      </c>
      <c r="D63" s="49">
        <f>J59+1</f>
        <v>44998</v>
      </c>
      <c r="E63" s="49">
        <f>D63+1</f>
        <v>44999</v>
      </c>
      <c r="F63" s="49">
        <f t="shared" ref="F63:J63" si="104">E63+1</f>
        <v>45000</v>
      </c>
      <c r="G63" s="49">
        <f t="shared" si="104"/>
        <v>45001</v>
      </c>
      <c r="H63" s="49">
        <f t="shared" si="104"/>
        <v>45002</v>
      </c>
      <c r="I63" s="49">
        <f t="shared" si="104"/>
        <v>45003</v>
      </c>
      <c r="J63" s="49">
        <f t="shared" si="104"/>
        <v>45004</v>
      </c>
      <c r="K63" s="49" t="str">
        <f>IF(L6="Yes",J63+1," ")</f>
        <v xml:space="preserve"> </v>
      </c>
      <c r="L63" s="51" t="s">
        <v>2</v>
      </c>
      <c r="M63" s="51" t="s">
        <v>4</v>
      </c>
      <c r="N63" s="50" t="s">
        <v>5</v>
      </c>
      <c r="O63" s="77">
        <f>IF(O59&gt;Lookup!$E$2,O59-N64,IF(((O59-N64)+M64)&gt;Lookup!$E$2,Lookup!$E$2,IF(((O59-N64)+M64)&lt;0,0,(O59-N64)+M64)))</f>
        <v>0</v>
      </c>
      <c r="P63" s="78">
        <f t="shared" ref="P63" si="105">SUM(Q63:X63)</f>
        <v>0</v>
      </c>
      <c r="Q63" s="37">
        <f>IF((D64)&gt;TIME(16,0,0),D64-TIME(16,0,0),0)</f>
        <v>0</v>
      </c>
      <c r="R63" s="37">
        <f t="shared" ref="R63" si="106">IF((E64)&gt;TIME(16,0,0),E64-TIME(16,0,0),0)</f>
        <v>0</v>
      </c>
      <c r="S63" s="37">
        <f t="shared" ref="S63" si="107">IF((F64)&gt;TIME(16,0,0),F64-TIME(16,0,0),0)</f>
        <v>0</v>
      </c>
      <c r="T63" s="37">
        <f t="shared" ref="T63" si="108">IF((G64)&gt;TIME(16,0,0),G64-TIME(16,0,0),0)</f>
        <v>0</v>
      </c>
      <c r="U63" s="37">
        <f t="shared" ref="U63" si="109">IF((H64)&gt;TIME(16,0,0),H64-TIME(16,0,0),0)</f>
        <v>0</v>
      </c>
      <c r="V63" s="37">
        <f t="shared" ref="V63" si="110">IF((I64)&gt;TIME(16,0,0),I64-TIME(16,0,0),0)</f>
        <v>0</v>
      </c>
      <c r="W63" s="37">
        <f t="shared" ref="W63" si="111">IF((J64)&gt;TIME(16,0,0),J64-TIME(16,0,0),0)</f>
        <v>0</v>
      </c>
      <c r="X63" s="37">
        <f t="shared" ref="X63" si="112">IF((K64)&gt;TIME(16,0,0),K64-TIME(16,0,0),0)</f>
        <v>0</v>
      </c>
    </row>
    <row r="64" spans="1:24" x14ac:dyDescent="0.3">
      <c r="A64" s="17">
        <v>2</v>
      </c>
      <c r="B64" s="60" t="s">
        <v>0</v>
      </c>
      <c r="C64" s="61"/>
      <c r="D64" s="3"/>
      <c r="E64" s="3"/>
      <c r="F64" s="3"/>
      <c r="G64" s="3"/>
      <c r="H64" s="3"/>
      <c r="I64" s="3"/>
      <c r="J64" s="3"/>
      <c r="K64" s="3"/>
      <c r="L64" s="52">
        <f>SUM(D64:K64)</f>
        <v>0</v>
      </c>
      <c r="M64" s="71">
        <f>IF($E$2="CEA",FLOOR(IF(L66&gt;Lookup!$E$1,L66-Lookup!$E$1+TIME(3,0,1),0),TIME(0,15,0)),IF($E$2="SU",FLOOR(IF(L66&gt;Lookup!$E$1,L66-Lookup!$E$1+TIME(3,0,1),0),TIME(0,30,0)),FLOOR(IF(L66&gt;Lookup!$E$1,L66-Lookup!$E$1+TIME(5,0,1),0),TIME(0,30,0))))</f>
        <v>0</v>
      </c>
      <c r="N64" s="74">
        <v>0</v>
      </c>
      <c r="O64" s="77"/>
      <c r="P64" s="78"/>
    </row>
    <row r="65" spans="1:24" x14ac:dyDescent="0.3">
      <c r="A65" s="17">
        <v>2</v>
      </c>
      <c r="B65" s="60" t="s">
        <v>1</v>
      </c>
      <c r="C65" s="61"/>
      <c r="D65" s="4"/>
      <c r="E65" s="4"/>
      <c r="F65" s="4"/>
      <c r="G65" s="4"/>
      <c r="H65" s="4"/>
      <c r="I65" s="4"/>
      <c r="J65" s="4"/>
      <c r="K65" s="4"/>
      <c r="L65" s="52">
        <f>SUM(D65:K65)</f>
        <v>0</v>
      </c>
      <c r="M65" s="72"/>
      <c r="N65" s="75"/>
      <c r="O65" s="77"/>
      <c r="P65" s="78"/>
    </row>
    <row r="66" spans="1:24" ht="14.4" thickBot="1" x14ac:dyDescent="0.35">
      <c r="A66" s="24">
        <v>2</v>
      </c>
      <c r="B66" s="62" t="s">
        <v>3</v>
      </c>
      <c r="C66" s="63"/>
      <c r="D66" s="54">
        <f>IF((D64)&gt;TIME(16,0,0),TIME(16,0,0),D64)</f>
        <v>0</v>
      </c>
      <c r="E66" s="54">
        <f t="shared" ref="E66:J66" si="113">IF((E64)&gt;TIME(16,0,0),TIME(16,0,0),E64)</f>
        <v>0</v>
      </c>
      <c r="F66" s="54">
        <f t="shared" si="113"/>
        <v>0</v>
      </c>
      <c r="G66" s="54">
        <f t="shared" si="113"/>
        <v>0</v>
      </c>
      <c r="H66" s="54">
        <f t="shared" si="113"/>
        <v>0</v>
      </c>
      <c r="I66" s="54">
        <f t="shared" si="113"/>
        <v>0</v>
      </c>
      <c r="J66" s="54">
        <f t="shared" si="113"/>
        <v>0</v>
      </c>
      <c r="K66" s="54" t="str">
        <f>IF($L$6="Yes",(IF((K64)&gt;TIME(16,0,0),TIME(16,0,0),K64)),"")</f>
        <v/>
      </c>
      <c r="L66" s="53">
        <f>SUM(D66:K66)</f>
        <v>0</v>
      </c>
      <c r="M66" s="73"/>
      <c r="N66" s="76"/>
      <c r="O66" s="77"/>
      <c r="P66" s="78"/>
    </row>
    <row r="67" spans="1:24" x14ac:dyDescent="0.3">
      <c r="A67" s="18">
        <v>3</v>
      </c>
      <c r="B67" s="47" t="s">
        <v>20</v>
      </c>
      <c r="C67" s="46">
        <f>C63+1</f>
        <v>13</v>
      </c>
      <c r="D67" s="49">
        <f>J63+1</f>
        <v>45005</v>
      </c>
      <c r="E67" s="49">
        <f>D67+1</f>
        <v>45006</v>
      </c>
      <c r="F67" s="49">
        <f t="shared" ref="F67:J67" si="114">E67+1</f>
        <v>45007</v>
      </c>
      <c r="G67" s="49">
        <f t="shared" si="114"/>
        <v>45008</v>
      </c>
      <c r="H67" s="49">
        <f t="shared" si="114"/>
        <v>45009</v>
      </c>
      <c r="I67" s="49">
        <f t="shared" si="114"/>
        <v>45010</v>
      </c>
      <c r="J67" s="49">
        <f t="shared" si="114"/>
        <v>45011</v>
      </c>
      <c r="K67" s="49" t="str">
        <f>IF(L6="Yes",J67+1," ")</f>
        <v xml:space="preserve"> </v>
      </c>
      <c r="L67" s="51" t="s">
        <v>2</v>
      </c>
      <c r="M67" s="51" t="s">
        <v>4</v>
      </c>
      <c r="N67" s="50" t="s">
        <v>5</v>
      </c>
      <c r="O67" s="77">
        <f>IF(O63&gt;Lookup!$E$2,O63-N68,IF(((O63-N68)+M68)&gt;Lookup!$E$2,Lookup!$E$2,IF(((O63-N68)+M68)&lt;0,0,(O63-N68)+M68)))</f>
        <v>0</v>
      </c>
      <c r="P67" s="78">
        <f t="shared" ref="P67" si="115">SUM(Q67:X67)</f>
        <v>0</v>
      </c>
      <c r="Q67" s="37">
        <f>IF((D68)&gt;TIME(16,0,0),D68-TIME(16,0,0),0)</f>
        <v>0</v>
      </c>
      <c r="R67" s="37">
        <f t="shared" ref="R67" si="116">IF((E68)&gt;TIME(16,0,0),E68-TIME(16,0,0),0)</f>
        <v>0</v>
      </c>
      <c r="S67" s="37">
        <f t="shared" ref="S67" si="117">IF((F68)&gt;TIME(16,0,0),F68-TIME(16,0,0),0)</f>
        <v>0</v>
      </c>
      <c r="T67" s="37">
        <f t="shared" ref="T67" si="118">IF((G68)&gt;TIME(16,0,0),G68-TIME(16,0,0),0)</f>
        <v>0</v>
      </c>
      <c r="U67" s="37">
        <f t="shared" ref="U67" si="119">IF((H68)&gt;TIME(16,0,0),H68-TIME(16,0,0),0)</f>
        <v>0</v>
      </c>
      <c r="V67" s="37">
        <f t="shared" ref="V67" si="120">IF((I68)&gt;TIME(16,0,0),I68-TIME(16,0,0),0)</f>
        <v>0</v>
      </c>
      <c r="W67" s="37">
        <f t="shared" ref="W67" si="121">IF((J68)&gt;TIME(16,0,0),J68-TIME(16,0,0),0)</f>
        <v>0</v>
      </c>
      <c r="X67" s="37">
        <f t="shared" ref="X67" si="122">IF((K68)&gt;TIME(16,0,0),K68-TIME(16,0,0),0)</f>
        <v>0</v>
      </c>
    </row>
    <row r="68" spans="1:24" x14ac:dyDescent="0.3">
      <c r="A68" s="18">
        <v>3</v>
      </c>
      <c r="B68" s="60" t="s">
        <v>0</v>
      </c>
      <c r="C68" s="61"/>
      <c r="D68" s="3"/>
      <c r="E68" s="3"/>
      <c r="F68" s="3"/>
      <c r="G68" s="3"/>
      <c r="H68" s="3"/>
      <c r="I68" s="3"/>
      <c r="J68" s="3"/>
      <c r="K68" s="3"/>
      <c r="L68" s="52">
        <f>SUM(D68:K68)</f>
        <v>0</v>
      </c>
      <c r="M68" s="71">
        <f>IF($E$2="CEA",FLOOR(IF(L70&gt;Lookup!$E$1,L70-Lookup!$E$1+TIME(3,0,1),0),TIME(0,15,0)),IF($E$2="SU",FLOOR(IF(L70&gt;Lookup!$E$1,L70-Lookup!$E$1+TIME(3,0,1),0),TIME(0,30,0)),FLOOR(IF(L70&gt;Lookup!$E$1,L70-Lookup!$E$1+TIME(5,0,1),0),TIME(0,30,0))))</f>
        <v>0</v>
      </c>
      <c r="N68" s="74">
        <v>0</v>
      </c>
      <c r="O68" s="77"/>
      <c r="P68" s="78"/>
    </row>
    <row r="69" spans="1:24" x14ac:dyDescent="0.3">
      <c r="A69" s="18">
        <v>3</v>
      </c>
      <c r="B69" s="60" t="s">
        <v>1</v>
      </c>
      <c r="C69" s="61"/>
      <c r="D69" s="4"/>
      <c r="E69" s="4"/>
      <c r="F69" s="4"/>
      <c r="G69" s="4"/>
      <c r="H69" s="4"/>
      <c r="I69" s="4"/>
      <c r="J69" s="4"/>
      <c r="K69" s="4"/>
      <c r="L69" s="52">
        <f>SUM(D69:K69)</f>
        <v>0</v>
      </c>
      <c r="M69" s="72"/>
      <c r="N69" s="75"/>
      <c r="O69" s="77"/>
      <c r="P69" s="78"/>
    </row>
    <row r="70" spans="1:24" ht="14.4" thickBot="1" x14ac:dyDescent="0.35">
      <c r="A70" s="18">
        <v>3</v>
      </c>
      <c r="B70" s="62" t="s">
        <v>3</v>
      </c>
      <c r="C70" s="63"/>
      <c r="D70" s="54">
        <f>IF((D68)&gt;TIME(16,0,0),TIME(16,0,0),D68)</f>
        <v>0</v>
      </c>
      <c r="E70" s="54">
        <f t="shared" ref="E70:J70" si="123">IF((E68)&gt;TIME(16,0,0),TIME(16,0,0),E68)</f>
        <v>0</v>
      </c>
      <c r="F70" s="54">
        <f t="shared" si="123"/>
        <v>0</v>
      </c>
      <c r="G70" s="54">
        <f t="shared" si="123"/>
        <v>0</v>
      </c>
      <c r="H70" s="54">
        <f t="shared" si="123"/>
        <v>0</v>
      </c>
      <c r="I70" s="54">
        <f t="shared" si="123"/>
        <v>0</v>
      </c>
      <c r="J70" s="54">
        <f t="shared" si="123"/>
        <v>0</v>
      </c>
      <c r="K70" s="54" t="str">
        <f>IF($L$6="Yes",(IF((K68)&gt;TIME(16,0,0),TIME(16,0,0),K68)),"")</f>
        <v/>
      </c>
      <c r="L70" s="53">
        <f>SUM(D70:K70)</f>
        <v>0</v>
      </c>
      <c r="M70" s="73"/>
      <c r="N70" s="76"/>
      <c r="O70" s="77"/>
      <c r="P70" s="78"/>
    </row>
    <row r="71" spans="1:24" x14ac:dyDescent="0.3">
      <c r="A71" s="18">
        <v>3</v>
      </c>
      <c r="B71" s="47" t="s">
        <v>20</v>
      </c>
      <c r="C71" s="46">
        <f>C67+1</f>
        <v>14</v>
      </c>
      <c r="D71" s="49">
        <f>J67+1</f>
        <v>45012</v>
      </c>
      <c r="E71" s="49">
        <f>D71+1</f>
        <v>45013</v>
      </c>
      <c r="F71" s="49">
        <f t="shared" ref="F71:J71" si="124">E71+1</f>
        <v>45014</v>
      </c>
      <c r="G71" s="49">
        <f t="shared" si="124"/>
        <v>45015</v>
      </c>
      <c r="H71" s="49">
        <f t="shared" si="124"/>
        <v>45016</v>
      </c>
      <c r="I71" s="49">
        <f t="shared" si="124"/>
        <v>45017</v>
      </c>
      <c r="J71" s="49">
        <f t="shared" si="124"/>
        <v>45018</v>
      </c>
      <c r="K71" s="49" t="str">
        <f>IF(L6="Yes",J71+1," ")</f>
        <v xml:space="preserve"> </v>
      </c>
      <c r="L71" s="51" t="s">
        <v>2</v>
      </c>
      <c r="M71" s="51" t="s">
        <v>4</v>
      </c>
      <c r="N71" s="50" t="s">
        <v>5</v>
      </c>
      <c r="O71" s="77">
        <f>IF(O67&gt;Lookup!$E$2,O67-N72,IF(((O67-N72)+M72)&gt;Lookup!$E$2,Lookup!$E$2,IF(((O67-N72)+M72)&lt;0,0,(O67-N72)+M72)))</f>
        <v>0</v>
      </c>
      <c r="P71" s="78">
        <f t="shared" ref="P71" si="125">SUM(Q71:X71)</f>
        <v>0</v>
      </c>
      <c r="Q71" s="37">
        <f>IF((D72)&gt;TIME(16,0,0),D72-TIME(16,0,0),0)</f>
        <v>0</v>
      </c>
      <c r="R71" s="37">
        <f t="shared" ref="R71" si="126">IF((E72)&gt;TIME(16,0,0),E72-TIME(16,0,0),0)</f>
        <v>0</v>
      </c>
      <c r="S71" s="37">
        <f t="shared" ref="S71" si="127">IF((F72)&gt;TIME(16,0,0),F72-TIME(16,0,0),0)</f>
        <v>0</v>
      </c>
      <c r="T71" s="37">
        <f t="shared" ref="T71" si="128">IF((G72)&gt;TIME(16,0,0),G72-TIME(16,0,0),0)</f>
        <v>0</v>
      </c>
      <c r="U71" s="37">
        <f t="shared" ref="U71" si="129">IF((H72)&gt;TIME(16,0,0),H72-TIME(16,0,0),0)</f>
        <v>0</v>
      </c>
      <c r="V71" s="37">
        <f t="shared" ref="V71" si="130">IF((I72)&gt;TIME(16,0,0),I72-TIME(16,0,0),0)</f>
        <v>0</v>
      </c>
      <c r="W71" s="37">
        <f t="shared" ref="W71" si="131">IF((J72)&gt;TIME(16,0,0),J72-TIME(16,0,0),0)</f>
        <v>0</v>
      </c>
      <c r="X71" s="37">
        <f t="shared" ref="X71" si="132">IF((K72)&gt;TIME(16,0,0),K72-TIME(16,0,0),0)</f>
        <v>0</v>
      </c>
    </row>
    <row r="72" spans="1:24" x14ac:dyDescent="0.3">
      <c r="A72" s="18">
        <v>3</v>
      </c>
      <c r="B72" s="60" t="s">
        <v>0</v>
      </c>
      <c r="C72" s="61"/>
      <c r="D72" s="3"/>
      <c r="E72" s="3"/>
      <c r="F72" s="3"/>
      <c r="G72" s="3"/>
      <c r="H72" s="3"/>
      <c r="I72" s="3"/>
      <c r="J72" s="3"/>
      <c r="K72" s="3"/>
      <c r="L72" s="52">
        <f>SUM(D72:K72)</f>
        <v>0</v>
      </c>
      <c r="M72" s="71">
        <f>IF($E$2="CEA",FLOOR(IF(L74&gt;Lookup!$E$1,L74-Lookup!$E$1+TIME(3,0,1),0),TIME(0,15,0)),IF($E$2="SU",FLOOR(IF(L74&gt;Lookup!$E$1,L74-Lookup!$E$1+TIME(3,0,1),0),TIME(0,30,0)),FLOOR(IF(L74&gt;Lookup!$E$1,L74-Lookup!$E$1+TIME(5,0,1),0),TIME(0,30,0))))</f>
        <v>0</v>
      </c>
      <c r="N72" s="74">
        <v>0</v>
      </c>
      <c r="O72" s="77"/>
      <c r="P72" s="78"/>
    </row>
    <row r="73" spans="1:24" x14ac:dyDescent="0.3">
      <c r="A73" s="18">
        <v>3</v>
      </c>
      <c r="B73" s="60" t="s">
        <v>1</v>
      </c>
      <c r="C73" s="61"/>
      <c r="D73" s="4"/>
      <c r="E73" s="4"/>
      <c r="F73" s="4"/>
      <c r="G73" s="4"/>
      <c r="H73" s="4"/>
      <c r="I73" s="4"/>
      <c r="J73" s="4"/>
      <c r="K73" s="4"/>
      <c r="L73" s="52">
        <f>SUM(D73:K73)</f>
        <v>0</v>
      </c>
      <c r="M73" s="72"/>
      <c r="N73" s="75"/>
      <c r="O73" s="77"/>
      <c r="P73" s="78"/>
    </row>
    <row r="74" spans="1:24" ht="14.4" thickBot="1" x14ac:dyDescent="0.35">
      <c r="A74" s="18">
        <v>3</v>
      </c>
      <c r="B74" s="62" t="s">
        <v>3</v>
      </c>
      <c r="C74" s="63"/>
      <c r="D74" s="54">
        <f>IF((D72)&gt;TIME(16,0,0),TIME(16,0,0),D72)</f>
        <v>0</v>
      </c>
      <c r="E74" s="54">
        <f t="shared" ref="E74:J74" si="133">IF((E72)&gt;TIME(16,0,0),TIME(16,0,0),E72)</f>
        <v>0</v>
      </c>
      <c r="F74" s="54">
        <f t="shared" si="133"/>
        <v>0</v>
      </c>
      <c r="G74" s="54">
        <f t="shared" si="133"/>
        <v>0</v>
      </c>
      <c r="H74" s="54">
        <f t="shared" si="133"/>
        <v>0</v>
      </c>
      <c r="I74" s="54">
        <f t="shared" si="133"/>
        <v>0</v>
      </c>
      <c r="J74" s="54">
        <f t="shared" si="133"/>
        <v>0</v>
      </c>
      <c r="K74" s="54" t="str">
        <f>IF($L$6="Yes",(IF((K72)&gt;TIME(16,0,0),TIME(16,0,0),K72)),"")</f>
        <v/>
      </c>
      <c r="L74" s="53">
        <f>SUM(D74:K74)</f>
        <v>0</v>
      </c>
      <c r="M74" s="73"/>
      <c r="N74" s="76"/>
      <c r="O74" s="77"/>
      <c r="P74" s="78"/>
    </row>
    <row r="75" spans="1:24" x14ac:dyDescent="0.3">
      <c r="A75" s="18">
        <v>3</v>
      </c>
      <c r="B75" s="47" t="s">
        <v>20</v>
      </c>
      <c r="C75" s="46">
        <f>C71+1</f>
        <v>15</v>
      </c>
      <c r="D75" s="49">
        <f>J71+1</f>
        <v>45019</v>
      </c>
      <c r="E75" s="49">
        <f>D75+1</f>
        <v>45020</v>
      </c>
      <c r="F75" s="49">
        <f t="shared" ref="F75:J75" si="134">E75+1</f>
        <v>45021</v>
      </c>
      <c r="G75" s="49">
        <f t="shared" si="134"/>
        <v>45022</v>
      </c>
      <c r="H75" s="49">
        <f t="shared" si="134"/>
        <v>45023</v>
      </c>
      <c r="I75" s="49">
        <f t="shared" si="134"/>
        <v>45024</v>
      </c>
      <c r="J75" s="49">
        <f t="shared" si="134"/>
        <v>45025</v>
      </c>
      <c r="K75" s="49" t="str">
        <f>IF(L6="Yes",J75+1," ")</f>
        <v xml:space="preserve"> </v>
      </c>
      <c r="L75" s="51" t="s">
        <v>2</v>
      </c>
      <c r="M75" s="51" t="s">
        <v>4</v>
      </c>
      <c r="N75" s="50" t="s">
        <v>5</v>
      </c>
      <c r="O75" s="77">
        <f>IF(O71&gt;Lookup!$E$2,O71-N76,IF(((O71-N76)+M76)&gt;Lookup!$E$2,Lookup!$E$2,IF(((O71-N76)+M76)&lt;0,0,(O71-N76)+M76)))</f>
        <v>0</v>
      </c>
      <c r="P75" s="78">
        <f t="shared" ref="P75" si="135">SUM(Q75:X75)</f>
        <v>0</v>
      </c>
      <c r="Q75" s="37">
        <f>IF((D76)&gt;TIME(16,0,0),D76-TIME(16,0,0),0)</f>
        <v>0</v>
      </c>
      <c r="R75" s="37">
        <f t="shared" ref="R75" si="136">IF((E76)&gt;TIME(16,0,0),E76-TIME(16,0,0),0)</f>
        <v>0</v>
      </c>
      <c r="S75" s="37">
        <f t="shared" ref="S75" si="137">IF((F76)&gt;TIME(16,0,0),F76-TIME(16,0,0),0)</f>
        <v>0</v>
      </c>
      <c r="T75" s="37">
        <f t="shared" ref="T75" si="138">IF((G76)&gt;TIME(16,0,0),G76-TIME(16,0,0),0)</f>
        <v>0</v>
      </c>
      <c r="U75" s="37">
        <f t="shared" ref="U75" si="139">IF((H76)&gt;TIME(16,0,0),H76-TIME(16,0,0),0)</f>
        <v>0</v>
      </c>
      <c r="V75" s="37">
        <f t="shared" ref="V75" si="140">IF((I76)&gt;TIME(16,0,0),I76-TIME(16,0,0),0)</f>
        <v>0</v>
      </c>
      <c r="W75" s="37">
        <f t="shared" ref="W75" si="141">IF((J76)&gt;TIME(16,0,0),J76-TIME(16,0,0),0)</f>
        <v>0</v>
      </c>
      <c r="X75" s="37">
        <f t="shared" ref="X75" si="142">IF((K76)&gt;TIME(16,0,0),K76-TIME(16,0,0),0)</f>
        <v>0</v>
      </c>
    </row>
    <row r="76" spans="1:24" x14ac:dyDescent="0.3">
      <c r="A76" s="18">
        <v>3</v>
      </c>
      <c r="B76" s="60" t="s">
        <v>0</v>
      </c>
      <c r="C76" s="61"/>
      <c r="D76" s="3"/>
      <c r="E76" s="3"/>
      <c r="F76" s="3"/>
      <c r="G76" s="3"/>
      <c r="H76" s="3"/>
      <c r="I76" s="3"/>
      <c r="J76" s="3"/>
      <c r="K76" s="3"/>
      <c r="L76" s="52">
        <f>SUM(D76:K76)</f>
        <v>0</v>
      </c>
      <c r="M76" s="71">
        <f>IF($E$2="CEA",FLOOR(IF(L78&gt;Lookup!$E$1,L78-Lookup!$E$1+TIME(3,0,1),0),TIME(0,15,0)),IF($E$2="SU",FLOOR(IF(L78&gt;Lookup!$E$1,L78-Lookup!$E$1+TIME(3,0,1),0),TIME(0,30,0)),FLOOR(IF(L78&gt;Lookup!$E$1,L78-Lookup!$E$1+TIME(5,0,1),0),TIME(0,30,0))))</f>
        <v>0</v>
      </c>
      <c r="N76" s="74">
        <v>0</v>
      </c>
      <c r="O76" s="77"/>
      <c r="P76" s="78"/>
    </row>
    <row r="77" spans="1:24" x14ac:dyDescent="0.3">
      <c r="A77" s="18">
        <v>3</v>
      </c>
      <c r="B77" s="60" t="s">
        <v>1</v>
      </c>
      <c r="C77" s="61"/>
      <c r="D77" s="4"/>
      <c r="E77" s="4"/>
      <c r="F77" s="4"/>
      <c r="G77" s="4"/>
      <c r="H77" s="4"/>
      <c r="I77" s="4"/>
      <c r="J77" s="4"/>
      <c r="K77" s="4"/>
      <c r="L77" s="52">
        <f>SUM(D77:K77)</f>
        <v>0</v>
      </c>
      <c r="M77" s="72"/>
      <c r="N77" s="75"/>
      <c r="O77" s="77"/>
      <c r="P77" s="78"/>
    </row>
    <row r="78" spans="1:24" ht="14.4" thickBot="1" x14ac:dyDescent="0.35">
      <c r="A78" s="18">
        <v>3</v>
      </c>
      <c r="B78" s="62" t="s">
        <v>3</v>
      </c>
      <c r="C78" s="63"/>
      <c r="D78" s="54">
        <f>IF((D76)&gt;TIME(16,0,0),TIME(16,0,0),D76)</f>
        <v>0</v>
      </c>
      <c r="E78" s="54">
        <f t="shared" ref="E78:J78" si="143">IF((E76)&gt;TIME(16,0,0),TIME(16,0,0),E76)</f>
        <v>0</v>
      </c>
      <c r="F78" s="54">
        <f t="shared" si="143"/>
        <v>0</v>
      </c>
      <c r="G78" s="54">
        <f t="shared" si="143"/>
        <v>0</v>
      </c>
      <c r="H78" s="54">
        <f t="shared" si="143"/>
        <v>0</v>
      </c>
      <c r="I78" s="54">
        <f t="shared" si="143"/>
        <v>0</v>
      </c>
      <c r="J78" s="54">
        <f t="shared" si="143"/>
        <v>0</v>
      </c>
      <c r="K78" s="54" t="str">
        <f>IF($L$6="Yes",(IF((K76)&gt;TIME(16,0,0),TIME(16,0,0),K76)),"")</f>
        <v/>
      </c>
      <c r="L78" s="53">
        <f>SUM(D78:K78)</f>
        <v>0</v>
      </c>
      <c r="M78" s="73"/>
      <c r="N78" s="76"/>
      <c r="O78" s="77"/>
      <c r="P78" s="78"/>
    </row>
    <row r="79" spans="1:24" x14ac:dyDescent="0.3">
      <c r="A79" s="18">
        <v>3</v>
      </c>
      <c r="B79" s="47" t="s">
        <v>20</v>
      </c>
      <c r="C79" s="46">
        <f>C75+1</f>
        <v>16</v>
      </c>
      <c r="D79" s="49">
        <f>J75+1</f>
        <v>45026</v>
      </c>
      <c r="E79" s="49">
        <f>D79+1</f>
        <v>45027</v>
      </c>
      <c r="F79" s="49">
        <f t="shared" ref="F79:J79" si="144">E79+1</f>
        <v>45028</v>
      </c>
      <c r="G79" s="49">
        <f t="shared" si="144"/>
        <v>45029</v>
      </c>
      <c r="H79" s="49">
        <f t="shared" si="144"/>
        <v>45030</v>
      </c>
      <c r="I79" s="49">
        <f t="shared" si="144"/>
        <v>45031</v>
      </c>
      <c r="J79" s="49">
        <f t="shared" si="144"/>
        <v>45032</v>
      </c>
      <c r="K79" s="49" t="str">
        <f>IF(L6="Yes",J79+1," ")</f>
        <v xml:space="preserve"> </v>
      </c>
      <c r="L79" s="51" t="s">
        <v>2</v>
      </c>
      <c r="M79" s="51" t="s">
        <v>4</v>
      </c>
      <c r="N79" s="50" t="s">
        <v>5</v>
      </c>
      <c r="O79" s="77">
        <f>IF(O75&gt;Lookup!$E$2,O75-N80,IF(((O75-N80)+M80)&gt;Lookup!$E$2,Lookup!$E$2,IF(((O75-N80)+M80)&lt;0,0,(O75-N80)+M80)))</f>
        <v>0</v>
      </c>
      <c r="P79" s="78">
        <f t="shared" ref="P79" si="145">SUM(Q79:X79)</f>
        <v>0</v>
      </c>
      <c r="Q79" s="37">
        <f>IF((D80)&gt;TIME(16,0,0),D80-TIME(16,0,0),0)</f>
        <v>0</v>
      </c>
      <c r="R79" s="37">
        <f t="shared" ref="R79" si="146">IF((E80)&gt;TIME(16,0,0),E80-TIME(16,0,0),0)</f>
        <v>0</v>
      </c>
      <c r="S79" s="37">
        <f t="shared" ref="S79" si="147">IF((F80)&gt;TIME(16,0,0),F80-TIME(16,0,0),0)</f>
        <v>0</v>
      </c>
      <c r="T79" s="37">
        <f t="shared" ref="T79" si="148">IF((G80)&gt;TIME(16,0,0),G80-TIME(16,0,0),0)</f>
        <v>0</v>
      </c>
      <c r="U79" s="37">
        <f t="shared" ref="U79" si="149">IF((H80)&gt;TIME(16,0,0),H80-TIME(16,0,0),0)</f>
        <v>0</v>
      </c>
      <c r="V79" s="37">
        <f t="shared" ref="V79" si="150">IF((I80)&gt;TIME(16,0,0),I80-TIME(16,0,0),0)</f>
        <v>0</v>
      </c>
      <c r="W79" s="37">
        <f t="shared" ref="W79" si="151">IF((J80)&gt;TIME(16,0,0),J80-TIME(16,0,0),0)</f>
        <v>0</v>
      </c>
      <c r="X79" s="37">
        <f t="shared" ref="X79" si="152">IF((K80)&gt;TIME(16,0,0),K80-TIME(16,0,0),0)</f>
        <v>0</v>
      </c>
    </row>
    <row r="80" spans="1:24" x14ac:dyDescent="0.3">
      <c r="A80" s="18">
        <v>3</v>
      </c>
      <c r="B80" s="60" t="s">
        <v>0</v>
      </c>
      <c r="C80" s="61"/>
      <c r="D80" s="3"/>
      <c r="E80" s="3"/>
      <c r="F80" s="3"/>
      <c r="G80" s="3"/>
      <c r="H80" s="3"/>
      <c r="I80" s="3"/>
      <c r="J80" s="3"/>
      <c r="K80" s="3"/>
      <c r="L80" s="52">
        <f>SUM(D80:K80)</f>
        <v>0</v>
      </c>
      <c r="M80" s="71">
        <f>IF($E$2="CEA",FLOOR(IF(L82&gt;Lookup!$E$1,L82-Lookup!$E$1+TIME(3,0,1),0),TIME(0,15,0)),IF($E$2="SU",FLOOR(IF(L82&gt;Lookup!$E$1,L82-Lookup!$E$1+TIME(3,0,1),0),TIME(0,30,0)),FLOOR(IF(L82&gt;Lookup!$E$1,L82-Lookup!$E$1+TIME(5,0,1),0),TIME(0,30,0))))</f>
        <v>0</v>
      </c>
      <c r="N80" s="74">
        <v>0</v>
      </c>
      <c r="O80" s="77"/>
      <c r="P80" s="78"/>
    </row>
    <row r="81" spans="1:24" x14ac:dyDescent="0.3">
      <c r="A81" s="18">
        <v>3</v>
      </c>
      <c r="B81" s="60" t="s">
        <v>1</v>
      </c>
      <c r="C81" s="61"/>
      <c r="D81" s="4"/>
      <c r="E81" s="4"/>
      <c r="F81" s="4"/>
      <c r="G81" s="4"/>
      <c r="H81" s="4"/>
      <c r="I81" s="4"/>
      <c r="J81" s="4"/>
      <c r="K81" s="4"/>
      <c r="L81" s="52">
        <f>SUM(D81:K81)</f>
        <v>0</v>
      </c>
      <c r="M81" s="72"/>
      <c r="N81" s="75"/>
      <c r="O81" s="77"/>
      <c r="P81" s="78"/>
    </row>
    <row r="82" spans="1:24" ht="14.4" thickBot="1" x14ac:dyDescent="0.35">
      <c r="A82" s="18">
        <v>3</v>
      </c>
      <c r="B82" s="62" t="s">
        <v>3</v>
      </c>
      <c r="C82" s="63"/>
      <c r="D82" s="54">
        <f>IF((D80)&gt;TIME(16,0,0),TIME(16,0,0),D80)</f>
        <v>0</v>
      </c>
      <c r="E82" s="54">
        <f t="shared" ref="E82:J82" si="153">IF((E80)&gt;TIME(16,0,0),TIME(16,0,0),E80)</f>
        <v>0</v>
      </c>
      <c r="F82" s="54">
        <f t="shared" si="153"/>
        <v>0</v>
      </c>
      <c r="G82" s="54">
        <f t="shared" si="153"/>
        <v>0</v>
      </c>
      <c r="H82" s="54">
        <f t="shared" si="153"/>
        <v>0</v>
      </c>
      <c r="I82" s="54">
        <f t="shared" si="153"/>
        <v>0</v>
      </c>
      <c r="J82" s="54">
        <f t="shared" si="153"/>
        <v>0</v>
      </c>
      <c r="K82" s="54" t="str">
        <f>IF($L$6="Yes",(IF((K80)&gt;TIME(16,0,0),TIME(16,0,0),K80)),"")</f>
        <v/>
      </c>
      <c r="L82" s="53">
        <f>SUM(D82:K82)</f>
        <v>0</v>
      </c>
      <c r="M82" s="73"/>
      <c r="N82" s="76"/>
      <c r="O82" s="77"/>
      <c r="P82" s="78"/>
    </row>
    <row r="83" spans="1:24" x14ac:dyDescent="0.3">
      <c r="A83" s="18">
        <v>3</v>
      </c>
      <c r="B83" s="47" t="s">
        <v>20</v>
      </c>
      <c r="C83" s="46">
        <f>C79+1</f>
        <v>17</v>
      </c>
      <c r="D83" s="49">
        <f>J79+1</f>
        <v>45033</v>
      </c>
      <c r="E83" s="49">
        <f>D83+1</f>
        <v>45034</v>
      </c>
      <c r="F83" s="49">
        <f t="shared" ref="F83:J83" si="154">E83+1</f>
        <v>45035</v>
      </c>
      <c r="G83" s="49">
        <f t="shared" si="154"/>
        <v>45036</v>
      </c>
      <c r="H83" s="49">
        <f t="shared" si="154"/>
        <v>45037</v>
      </c>
      <c r="I83" s="49">
        <f t="shared" si="154"/>
        <v>45038</v>
      </c>
      <c r="J83" s="49">
        <f t="shared" si="154"/>
        <v>45039</v>
      </c>
      <c r="K83" s="49" t="str">
        <f>IF(L6="Yes",J83+1," ")</f>
        <v xml:space="preserve"> </v>
      </c>
      <c r="L83" s="51" t="s">
        <v>2</v>
      </c>
      <c r="M83" s="51" t="s">
        <v>4</v>
      </c>
      <c r="N83" s="50" t="s">
        <v>5</v>
      </c>
      <c r="O83" s="77">
        <f>IF(O79&gt;Lookup!$E$2,O79-N84,IF(((O79-N84)+M84)&gt;Lookup!$E$2,Lookup!$E$2,IF(((O79-N84)+M84)&lt;0,0,(O79-N84)+M84)))</f>
        <v>0</v>
      </c>
      <c r="P83" s="78">
        <f t="shared" ref="P83" si="155">SUM(Q83:X83)</f>
        <v>0</v>
      </c>
      <c r="Q83" s="37">
        <f>IF((D84)&gt;TIME(16,0,0),D84-TIME(16,0,0),0)</f>
        <v>0</v>
      </c>
      <c r="R83" s="37">
        <f t="shared" ref="R83" si="156">IF((E84)&gt;TIME(16,0,0),E84-TIME(16,0,0),0)</f>
        <v>0</v>
      </c>
      <c r="S83" s="37">
        <f t="shared" ref="S83" si="157">IF((F84)&gt;TIME(16,0,0),F84-TIME(16,0,0),0)</f>
        <v>0</v>
      </c>
      <c r="T83" s="37">
        <f t="shared" ref="T83" si="158">IF((G84)&gt;TIME(16,0,0),G84-TIME(16,0,0),0)</f>
        <v>0</v>
      </c>
      <c r="U83" s="37">
        <f t="shared" ref="U83" si="159">IF((H84)&gt;TIME(16,0,0),H84-TIME(16,0,0),0)</f>
        <v>0</v>
      </c>
      <c r="V83" s="37">
        <f t="shared" ref="V83" si="160">IF((I84)&gt;TIME(16,0,0),I84-TIME(16,0,0),0)</f>
        <v>0</v>
      </c>
      <c r="W83" s="37">
        <f t="shared" ref="W83" si="161">IF((J84)&gt;TIME(16,0,0),J84-TIME(16,0,0),0)</f>
        <v>0</v>
      </c>
      <c r="X83" s="37">
        <f t="shared" ref="X83" si="162">IF((K84)&gt;TIME(16,0,0),K84-TIME(16,0,0),0)</f>
        <v>0</v>
      </c>
    </row>
    <row r="84" spans="1:24" x14ac:dyDescent="0.3">
      <c r="A84" s="18">
        <v>3</v>
      </c>
      <c r="B84" s="60" t="s">
        <v>0</v>
      </c>
      <c r="C84" s="61"/>
      <c r="D84" s="3"/>
      <c r="E84" s="3"/>
      <c r="F84" s="3"/>
      <c r="G84" s="3"/>
      <c r="H84" s="3"/>
      <c r="I84" s="3"/>
      <c r="J84" s="3"/>
      <c r="K84" s="3"/>
      <c r="L84" s="52">
        <f>SUM(D84:K84)</f>
        <v>0</v>
      </c>
      <c r="M84" s="71">
        <f>IF($E$2="CEA",FLOOR(IF(L86&gt;Lookup!$E$1,L86-Lookup!$E$1+TIME(3,0,1),0),TIME(0,15,0)),IF($E$2="SU",FLOOR(IF(L86&gt;Lookup!$E$1,L86-Lookup!$E$1+TIME(3,0,1),0),TIME(0,30,0)),FLOOR(IF(L86&gt;Lookup!$E$1,L86-Lookup!$E$1+TIME(5,0,1),0),TIME(0,30,0))))</f>
        <v>0</v>
      </c>
      <c r="N84" s="74">
        <v>0</v>
      </c>
      <c r="O84" s="77"/>
      <c r="P84" s="78"/>
    </row>
    <row r="85" spans="1:24" x14ac:dyDescent="0.3">
      <c r="A85" s="18">
        <v>3</v>
      </c>
      <c r="B85" s="60" t="s">
        <v>1</v>
      </c>
      <c r="C85" s="61"/>
      <c r="D85" s="4"/>
      <c r="E85" s="4"/>
      <c r="F85" s="4"/>
      <c r="G85" s="4"/>
      <c r="H85" s="4"/>
      <c r="I85" s="4"/>
      <c r="J85" s="4"/>
      <c r="K85" s="4"/>
      <c r="L85" s="52">
        <f>SUM(D85:K85)</f>
        <v>0</v>
      </c>
      <c r="M85" s="72"/>
      <c r="N85" s="75"/>
      <c r="O85" s="77"/>
      <c r="P85" s="78"/>
    </row>
    <row r="86" spans="1:24" ht="14.4" thickBot="1" x14ac:dyDescent="0.35">
      <c r="A86" s="18">
        <v>3</v>
      </c>
      <c r="B86" s="62" t="s">
        <v>3</v>
      </c>
      <c r="C86" s="63"/>
      <c r="D86" s="54">
        <f>IF((D84)&gt;TIME(16,0,0),TIME(16,0,0),D84)</f>
        <v>0</v>
      </c>
      <c r="E86" s="54">
        <f t="shared" ref="E86:J86" si="163">IF((E84)&gt;TIME(16,0,0),TIME(16,0,0),E84)</f>
        <v>0</v>
      </c>
      <c r="F86" s="54">
        <f t="shared" si="163"/>
        <v>0</v>
      </c>
      <c r="G86" s="54">
        <f t="shared" si="163"/>
        <v>0</v>
      </c>
      <c r="H86" s="54">
        <f t="shared" si="163"/>
        <v>0</v>
      </c>
      <c r="I86" s="54">
        <f t="shared" si="163"/>
        <v>0</v>
      </c>
      <c r="J86" s="54">
        <f t="shared" si="163"/>
        <v>0</v>
      </c>
      <c r="K86" s="54" t="str">
        <f>IF($L$6="Yes",(IF((K84)&gt;TIME(16,0,0),TIME(16,0,0),K84)),"")</f>
        <v/>
      </c>
      <c r="L86" s="53">
        <f>SUM(D86:K86)</f>
        <v>0</v>
      </c>
      <c r="M86" s="73"/>
      <c r="N86" s="76"/>
      <c r="O86" s="77"/>
      <c r="P86" s="78"/>
    </row>
    <row r="87" spans="1:24" x14ac:dyDescent="0.3">
      <c r="A87" s="18">
        <v>3</v>
      </c>
      <c r="B87" s="47" t="s">
        <v>20</v>
      </c>
      <c r="C87" s="46">
        <f>C83+1</f>
        <v>18</v>
      </c>
      <c r="D87" s="49">
        <f>J83+1</f>
        <v>45040</v>
      </c>
      <c r="E87" s="49">
        <f>D87+1</f>
        <v>45041</v>
      </c>
      <c r="F87" s="49">
        <f t="shared" ref="F87:J87" si="164">E87+1</f>
        <v>45042</v>
      </c>
      <c r="G87" s="49">
        <f t="shared" si="164"/>
        <v>45043</v>
      </c>
      <c r="H87" s="49">
        <f t="shared" si="164"/>
        <v>45044</v>
      </c>
      <c r="I87" s="49">
        <f t="shared" si="164"/>
        <v>45045</v>
      </c>
      <c r="J87" s="49">
        <f t="shared" si="164"/>
        <v>45046</v>
      </c>
      <c r="K87" s="49" t="str">
        <f>IF(L6="Yes",J87+1," ")</f>
        <v xml:space="preserve"> </v>
      </c>
      <c r="L87" s="51" t="s">
        <v>2</v>
      </c>
      <c r="M87" s="51" t="s">
        <v>4</v>
      </c>
      <c r="N87" s="50" t="s">
        <v>5</v>
      </c>
      <c r="O87" s="77">
        <f>IF(O83&gt;Lookup!$E$2,O83-N88,IF(((O83-N88)+M88)&gt;Lookup!$E$2,Lookup!$E$2,IF(((O83-N88)+M88)&lt;0,0,(O83-N88)+M88)))</f>
        <v>0</v>
      </c>
      <c r="P87" s="78">
        <f t="shared" ref="P87" si="165">SUM(Q87:X87)</f>
        <v>0</v>
      </c>
      <c r="Q87" s="37">
        <f>IF((D88)&gt;TIME(16,0,0),D88-TIME(16,0,0),0)</f>
        <v>0</v>
      </c>
      <c r="R87" s="37">
        <f t="shared" ref="R87" si="166">IF((E88)&gt;TIME(16,0,0),E88-TIME(16,0,0),0)</f>
        <v>0</v>
      </c>
      <c r="S87" s="37">
        <f t="shared" ref="S87" si="167">IF((F88)&gt;TIME(16,0,0),F88-TIME(16,0,0),0)</f>
        <v>0</v>
      </c>
      <c r="T87" s="37">
        <f t="shared" ref="T87" si="168">IF((G88)&gt;TIME(16,0,0),G88-TIME(16,0,0),0)</f>
        <v>0</v>
      </c>
      <c r="U87" s="37">
        <f t="shared" ref="U87" si="169">IF((H88)&gt;TIME(16,0,0),H88-TIME(16,0,0),0)</f>
        <v>0</v>
      </c>
      <c r="V87" s="37">
        <f t="shared" ref="V87" si="170">IF((I88)&gt;TIME(16,0,0),I88-TIME(16,0,0),0)</f>
        <v>0</v>
      </c>
      <c r="W87" s="37">
        <f t="shared" ref="W87" si="171">IF((J88)&gt;TIME(16,0,0),J88-TIME(16,0,0),0)</f>
        <v>0</v>
      </c>
      <c r="X87" s="37">
        <f t="shared" ref="X87" si="172">IF((K88)&gt;TIME(16,0,0),K88-TIME(16,0,0),0)</f>
        <v>0</v>
      </c>
    </row>
    <row r="88" spans="1:24" x14ac:dyDescent="0.3">
      <c r="A88" s="18">
        <v>3</v>
      </c>
      <c r="B88" s="60" t="s">
        <v>0</v>
      </c>
      <c r="C88" s="61"/>
      <c r="D88" s="3"/>
      <c r="E88" s="3"/>
      <c r="F88" s="3"/>
      <c r="G88" s="3"/>
      <c r="H88" s="3"/>
      <c r="I88" s="3"/>
      <c r="J88" s="3"/>
      <c r="K88" s="3"/>
      <c r="L88" s="52">
        <f>SUM(D88:K88)</f>
        <v>0</v>
      </c>
      <c r="M88" s="71">
        <f>IF($E$2="CEA",FLOOR(IF(L90&gt;Lookup!$E$1,L90-Lookup!$E$1+TIME(3,0,1),0),TIME(0,15,0)),IF($E$2="SU",FLOOR(IF(L90&gt;Lookup!$E$1,L90-Lookup!$E$1+TIME(3,0,1),0),TIME(0,30,0)),FLOOR(IF(L90&gt;Lookup!$E$1,L90-Lookup!$E$1+TIME(5,0,1),0),TIME(0,30,0))))</f>
        <v>0</v>
      </c>
      <c r="N88" s="74">
        <v>0</v>
      </c>
      <c r="O88" s="77"/>
      <c r="P88" s="78"/>
    </row>
    <row r="89" spans="1:24" x14ac:dyDescent="0.3">
      <c r="A89" s="18">
        <v>3</v>
      </c>
      <c r="B89" s="60" t="s">
        <v>1</v>
      </c>
      <c r="C89" s="61"/>
      <c r="D89" s="4"/>
      <c r="E89" s="4"/>
      <c r="F89" s="4"/>
      <c r="G89" s="4"/>
      <c r="H89" s="4"/>
      <c r="I89" s="4"/>
      <c r="J89" s="4"/>
      <c r="K89" s="4"/>
      <c r="L89" s="52">
        <f>SUM(D89:K89)</f>
        <v>0</v>
      </c>
      <c r="M89" s="72"/>
      <c r="N89" s="75"/>
      <c r="O89" s="77"/>
      <c r="P89" s="78"/>
    </row>
    <row r="90" spans="1:24" ht="14.4" thickBot="1" x14ac:dyDescent="0.35">
      <c r="A90" s="25">
        <v>3</v>
      </c>
      <c r="B90" s="62" t="s">
        <v>3</v>
      </c>
      <c r="C90" s="63"/>
      <c r="D90" s="54">
        <f>IF((D88)&gt;TIME(16,0,0),TIME(16,0,0),D88)</f>
        <v>0</v>
      </c>
      <c r="E90" s="54">
        <f t="shared" ref="E90:J90" si="173">IF((E88)&gt;TIME(16,0,0),TIME(16,0,0),E88)</f>
        <v>0</v>
      </c>
      <c r="F90" s="54">
        <f t="shared" si="173"/>
        <v>0</v>
      </c>
      <c r="G90" s="54">
        <f t="shared" si="173"/>
        <v>0</v>
      </c>
      <c r="H90" s="54">
        <f t="shared" si="173"/>
        <v>0</v>
      </c>
      <c r="I90" s="54">
        <f t="shared" si="173"/>
        <v>0</v>
      </c>
      <c r="J90" s="54">
        <f t="shared" si="173"/>
        <v>0</v>
      </c>
      <c r="K90" s="54" t="str">
        <f>IF($L$6="Yes",(IF((K88)&gt;TIME(16,0,0),TIME(16,0,0),K88)),"")</f>
        <v/>
      </c>
      <c r="L90" s="53">
        <f>SUM(D90:K90)</f>
        <v>0</v>
      </c>
      <c r="M90" s="73"/>
      <c r="N90" s="76"/>
      <c r="O90" s="77"/>
      <c r="P90" s="78"/>
    </row>
    <row r="91" spans="1:24" x14ac:dyDescent="0.3">
      <c r="A91" s="19">
        <v>4</v>
      </c>
      <c r="B91" s="47" t="s">
        <v>20</v>
      </c>
      <c r="C91" s="46">
        <f>C87+1</f>
        <v>19</v>
      </c>
      <c r="D91" s="49">
        <f>J87+1</f>
        <v>45047</v>
      </c>
      <c r="E91" s="49">
        <f>D91+1</f>
        <v>45048</v>
      </c>
      <c r="F91" s="49">
        <f t="shared" ref="F91:J91" si="174">E91+1</f>
        <v>45049</v>
      </c>
      <c r="G91" s="49">
        <f t="shared" si="174"/>
        <v>45050</v>
      </c>
      <c r="H91" s="49">
        <f t="shared" si="174"/>
        <v>45051</v>
      </c>
      <c r="I91" s="49">
        <f t="shared" si="174"/>
        <v>45052</v>
      </c>
      <c r="J91" s="49">
        <f t="shared" si="174"/>
        <v>45053</v>
      </c>
      <c r="K91" s="49" t="str">
        <f>IF(L6="Yes",J91+1," ")</f>
        <v xml:space="preserve"> </v>
      </c>
      <c r="L91" s="51" t="s">
        <v>2</v>
      </c>
      <c r="M91" s="51" t="s">
        <v>4</v>
      </c>
      <c r="N91" s="50" t="s">
        <v>5</v>
      </c>
      <c r="O91" s="77">
        <f>IF(O87&gt;Lookup!$E$2,O87-N92,IF(((O87-N92)+M92)&gt;Lookup!$E$2,Lookup!$E$2,IF(((O87-N92)+M92)&lt;0,0,(O87-N92)+M92)))</f>
        <v>0</v>
      </c>
      <c r="P91" s="78">
        <f t="shared" ref="P91" si="175">SUM(Q91:X91)</f>
        <v>0</v>
      </c>
      <c r="Q91" s="37">
        <f>IF((D92)&gt;TIME(16,0,0),D92-TIME(16,0,0),0)</f>
        <v>0</v>
      </c>
      <c r="R91" s="37">
        <f t="shared" ref="R91" si="176">IF((E92)&gt;TIME(16,0,0),E92-TIME(16,0,0),0)</f>
        <v>0</v>
      </c>
      <c r="S91" s="37">
        <f t="shared" ref="S91" si="177">IF((F92)&gt;TIME(16,0,0),F92-TIME(16,0,0),0)</f>
        <v>0</v>
      </c>
      <c r="T91" s="37">
        <f t="shared" ref="T91" si="178">IF((G92)&gt;TIME(16,0,0),G92-TIME(16,0,0),0)</f>
        <v>0</v>
      </c>
      <c r="U91" s="37">
        <f t="shared" ref="U91" si="179">IF((H92)&gt;TIME(16,0,0),H92-TIME(16,0,0),0)</f>
        <v>0</v>
      </c>
      <c r="V91" s="37">
        <f t="shared" ref="V91" si="180">IF((I92)&gt;TIME(16,0,0),I92-TIME(16,0,0),0)</f>
        <v>0</v>
      </c>
      <c r="W91" s="37">
        <f t="shared" ref="W91" si="181">IF((J92)&gt;TIME(16,0,0),J92-TIME(16,0,0),0)</f>
        <v>0</v>
      </c>
      <c r="X91" s="37">
        <f t="shared" ref="X91" si="182">IF((K92)&gt;TIME(16,0,0),K92-TIME(16,0,0),0)</f>
        <v>0</v>
      </c>
    </row>
    <row r="92" spans="1:24" x14ac:dyDescent="0.3">
      <c r="A92" s="19">
        <v>4</v>
      </c>
      <c r="B92" s="60" t="s">
        <v>0</v>
      </c>
      <c r="C92" s="61"/>
      <c r="D92" s="3"/>
      <c r="E92" s="3"/>
      <c r="F92" s="3"/>
      <c r="G92" s="3"/>
      <c r="H92" s="3"/>
      <c r="I92" s="3"/>
      <c r="J92" s="3"/>
      <c r="K92" s="3"/>
      <c r="L92" s="52">
        <f>SUM(D92:K92)</f>
        <v>0</v>
      </c>
      <c r="M92" s="71">
        <f>IF($E$2="CEA",FLOOR(IF(L94&gt;Lookup!$E$1,L94-Lookup!$E$1+TIME(3,0,1),0),TIME(0,15,0)),IF($E$2="SU",FLOOR(IF(L94&gt;Lookup!$E$1,L94-Lookup!$E$1+TIME(3,0,1),0),TIME(0,30,0)),FLOOR(IF(L94&gt;Lookup!$E$1,L94-Lookup!$E$1+TIME(5,0,1),0),TIME(0,30,0))))</f>
        <v>0</v>
      </c>
      <c r="N92" s="74">
        <v>0</v>
      </c>
      <c r="O92" s="77"/>
      <c r="P92" s="78"/>
    </row>
    <row r="93" spans="1:24" x14ac:dyDescent="0.3">
      <c r="A93" s="19">
        <v>4</v>
      </c>
      <c r="B93" s="60" t="s">
        <v>1</v>
      </c>
      <c r="C93" s="61"/>
      <c r="D93" s="4"/>
      <c r="E93" s="4"/>
      <c r="F93" s="4"/>
      <c r="G93" s="4"/>
      <c r="H93" s="4"/>
      <c r="I93" s="4"/>
      <c r="J93" s="4"/>
      <c r="K93" s="4"/>
      <c r="L93" s="52">
        <f>SUM(D93:K93)</f>
        <v>0</v>
      </c>
      <c r="M93" s="72"/>
      <c r="N93" s="75"/>
      <c r="O93" s="77"/>
      <c r="P93" s="78"/>
    </row>
    <row r="94" spans="1:24" ht="14.4" thickBot="1" x14ac:dyDescent="0.35">
      <c r="A94" s="19">
        <v>4</v>
      </c>
      <c r="B94" s="62" t="s">
        <v>3</v>
      </c>
      <c r="C94" s="63"/>
      <c r="D94" s="54">
        <f>IF((D92)&gt;TIME(16,0,0),TIME(16,0,0),D92)</f>
        <v>0</v>
      </c>
      <c r="E94" s="54">
        <f t="shared" ref="E94:J94" si="183">IF((E92)&gt;TIME(16,0,0),TIME(16,0,0),E92)</f>
        <v>0</v>
      </c>
      <c r="F94" s="54">
        <f t="shared" si="183"/>
        <v>0</v>
      </c>
      <c r="G94" s="54">
        <f t="shared" si="183"/>
        <v>0</v>
      </c>
      <c r="H94" s="54">
        <f t="shared" si="183"/>
        <v>0</v>
      </c>
      <c r="I94" s="54">
        <f t="shared" si="183"/>
        <v>0</v>
      </c>
      <c r="J94" s="54">
        <f t="shared" si="183"/>
        <v>0</v>
      </c>
      <c r="K94" s="54" t="str">
        <f>IF($L$6="Yes",(IF((K92)&gt;TIME(16,0,0),TIME(16,0,0),K92)),"")</f>
        <v/>
      </c>
      <c r="L94" s="53">
        <f>SUM(D94:K94)</f>
        <v>0</v>
      </c>
      <c r="M94" s="73"/>
      <c r="N94" s="76"/>
      <c r="O94" s="77"/>
      <c r="P94" s="78"/>
    </row>
    <row r="95" spans="1:24" x14ac:dyDescent="0.3">
      <c r="A95" s="19">
        <v>4</v>
      </c>
      <c r="B95" s="47" t="s">
        <v>20</v>
      </c>
      <c r="C95" s="46">
        <f>C91+1</f>
        <v>20</v>
      </c>
      <c r="D95" s="49">
        <f>J91+1</f>
        <v>45054</v>
      </c>
      <c r="E95" s="49">
        <f>D95+1</f>
        <v>45055</v>
      </c>
      <c r="F95" s="49">
        <f t="shared" ref="F95:J95" si="184">E95+1</f>
        <v>45056</v>
      </c>
      <c r="G95" s="49">
        <f t="shared" si="184"/>
        <v>45057</v>
      </c>
      <c r="H95" s="49">
        <f t="shared" si="184"/>
        <v>45058</v>
      </c>
      <c r="I95" s="49">
        <f t="shared" si="184"/>
        <v>45059</v>
      </c>
      <c r="J95" s="49">
        <f t="shared" si="184"/>
        <v>45060</v>
      </c>
      <c r="K95" s="49" t="str">
        <f>IF(L6="Yes",J95+1," ")</f>
        <v xml:space="preserve"> </v>
      </c>
      <c r="L95" s="51" t="s">
        <v>2</v>
      </c>
      <c r="M95" s="51" t="s">
        <v>4</v>
      </c>
      <c r="N95" s="50" t="s">
        <v>5</v>
      </c>
      <c r="O95" s="77">
        <f>IF(O91&gt;Lookup!$E$2,O91-N96,IF(((O91-N96)+M96)&gt;Lookup!$E$2,Lookup!$E$2,IF(((O91-N96)+M96)&lt;0,0,(O91-N96)+M96)))</f>
        <v>0</v>
      </c>
      <c r="P95" s="78">
        <f t="shared" ref="P95" si="185">SUM(Q95:X95)</f>
        <v>0</v>
      </c>
      <c r="Q95" s="37">
        <f>IF((D96)&gt;TIME(16,0,0),D96-TIME(16,0,0),0)</f>
        <v>0</v>
      </c>
      <c r="R95" s="37">
        <f t="shared" ref="R95" si="186">IF((E96)&gt;TIME(16,0,0),E96-TIME(16,0,0),0)</f>
        <v>0</v>
      </c>
      <c r="S95" s="37">
        <f t="shared" ref="S95" si="187">IF((F96)&gt;TIME(16,0,0),F96-TIME(16,0,0),0)</f>
        <v>0</v>
      </c>
      <c r="T95" s="37">
        <f t="shared" ref="T95" si="188">IF((G96)&gt;TIME(16,0,0),G96-TIME(16,0,0),0)</f>
        <v>0</v>
      </c>
      <c r="U95" s="37">
        <f t="shared" ref="U95" si="189">IF((H96)&gt;TIME(16,0,0),H96-TIME(16,0,0),0)</f>
        <v>0</v>
      </c>
      <c r="V95" s="37">
        <f t="shared" ref="V95" si="190">IF((I96)&gt;TIME(16,0,0),I96-TIME(16,0,0),0)</f>
        <v>0</v>
      </c>
      <c r="W95" s="37">
        <f t="shared" ref="W95" si="191">IF((J96)&gt;TIME(16,0,0),J96-TIME(16,0,0),0)</f>
        <v>0</v>
      </c>
      <c r="X95" s="37">
        <f t="shared" ref="X95" si="192">IF((K96)&gt;TIME(16,0,0),K96-TIME(16,0,0),0)</f>
        <v>0</v>
      </c>
    </row>
    <row r="96" spans="1:24" x14ac:dyDescent="0.3">
      <c r="A96" s="19">
        <v>4</v>
      </c>
      <c r="B96" s="60" t="s">
        <v>0</v>
      </c>
      <c r="C96" s="61"/>
      <c r="D96" s="3"/>
      <c r="E96" s="3"/>
      <c r="F96" s="3"/>
      <c r="G96" s="3"/>
      <c r="H96" s="3"/>
      <c r="I96" s="3"/>
      <c r="J96" s="3"/>
      <c r="K96" s="3"/>
      <c r="L96" s="52">
        <f>SUM(D96:K96)</f>
        <v>0</v>
      </c>
      <c r="M96" s="71">
        <f>IF($E$2="CEA",FLOOR(IF(L98&gt;Lookup!$E$1,L98-Lookup!$E$1+TIME(3,0,1),0),TIME(0,15,0)),IF($E$2="SU",FLOOR(IF(L98&gt;Lookup!$E$1,L98-Lookup!$E$1+TIME(3,0,1),0),TIME(0,30,0)),FLOOR(IF(L98&gt;Lookup!$E$1,L98-Lookup!$E$1+TIME(5,0,1),0),TIME(0,30,0))))</f>
        <v>0</v>
      </c>
      <c r="N96" s="74">
        <v>0</v>
      </c>
      <c r="O96" s="77"/>
      <c r="P96" s="78"/>
    </row>
    <row r="97" spans="1:24" x14ac:dyDescent="0.3">
      <c r="A97" s="19">
        <v>4</v>
      </c>
      <c r="B97" s="60" t="s">
        <v>1</v>
      </c>
      <c r="C97" s="61"/>
      <c r="D97" s="4"/>
      <c r="E97" s="4"/>
      <c r="F97" s="4"/>
      <c r="G97" s="4"/>
      <c r="H97" s="4"/>
      <c r="I97" s="4"/>
      <c r="J97" s="4"/>
      <c r="K97" s="4"/>
      <c r="L97" s="52">
        <f>SUM(D97:K97)</f>
        <v>0</v>
      </c>
      <c r="M97" s="72"/>
      <c r="N97" s="75"/>
      <c r="O97" s="77"/>
      <c r="P97" s="78"/>
    </row>
    <row r="98" spans="1:24" ht="14.4" thickBot="1" x14ac:dyDescent="0.35">
      <c r="A98" s="19">
        <v>4</v>
      </c>
      <c r="B98" s="62" t="s">
        <v>3</v>
      </c>
      <c r="C98" s="63"/>
      <c r="D98" s="54">
        <f>IF((D96)&gt;TIME(16,0,0),TIME(16,0,0),D96)</f>
        <v>0</v>
      </c>
      <c r="E98" s="54">
        <f t="shared" ref="E98:J98" si="193">IF((E96)&gt;TIME(16,0,0),TIME(16,0,0),E96)</f>
        <v>0</v>
      </c>
      <c r="F98" s="54">
        <f t="shared" si="193"/>
        <v>0</v>
      </c>
      <c r="G98" s="54">
        <f t="shared" si="193"/>
        <v>0</v>
      </c>
      <c r="H98" s="54">
        <f t="shared" si="193"/>
        <v>0</v>
      </c>
      <c r="I98" s="54">
        <f t="shared" si="193"/>
        <v>0</v>
      </c>
      <c r="J98" s="54">
        <f t="shared" si="193"/>
        <v>0</v>
      </c>
      <c r="K98" s="54" t="str">
        <f>IF($L$6="Yes",(IF((K96)&gt;TIME(16,0,0),TIME(16,0,0),K96)),"")</f>
        <v/>
      </c>
      <c r="L98" s="53">
        <f>SUM(D98:K98)</f>
        <v>0</v>
      </c>
      <c r="M98" s="73"/>
      <c r="N98" s="76"/>
      <c r="O98" s="77"/>
      <c r="P98" s="78"/>
    </row>
    <row r="99" spans="1:24" x14ac:dyDescent="0.3">
      <c r="A99" s="19">
        <v>4</v>
      </c>
      <c r="B99" s="47" t="s">
        <v>20</v>
      </c>
      <c r="C99" s="46">
        <f>C95+1</f>
        <v>21</v>
      </c>
      <c r="D99" s="49">
        <f>J95+1</f>
        <v>45061</v>
      </c>
      <c r="E99" s="49">
        <f>D99+1</f>
        <v>45062</v>
      </c>
      <c r="F99" s="49">
        <f t="shared" ref="F99:J99" si="194">E99+1</f>
        <v>45063</v>
      </c>
      <c r="G99" s="49">
        <f t="shared" si="194"/>
        <v>45064</v>
      </c>
      <c r="H99" s="49">
        <f t="shared" si="194"/>
        <v>45065</v>
      </c>
      <c r="I99" s="49">
        <f t="shared" si="194"/>
        <v>45066</v>
      </c>
      <c r="J99" s="49">
        <f t="shared" si="194"/>
        <v>45067</v>
      </c>
      <c r="K99" s="49" t="str">
        <f>IF(L6="Yes",J99+1," ")</f>
        <v xml:space="preserve"> </v>
      </c>
      <c r="L99" s="51" t="s">
        <v>2</v>
      </c>
      <c r="M99" s="51" t="s">
        <v>4</v>
      </c>
      <c r="N99" s="50" t="s">
        <v>5</v>
      </c>
      <c r="O99" s="77">
        <f>IF(O95&gt;Lookup!$E$2,O95-N100,IF(((O95-N100)+M100)&gt;Lookup!$E$2,Lookup!$E$2,IF(((O95-N100)+M100)&lt;0,0,(O95-N100)+M100)))</f>
        <v>0</v>
      </c>
      <c r="P99" s="78">
        <f t="shared" ref="P99" si="195">SUM(Q99:X99)</f>
        <v>0</v>
      </c>
      <c r="Q99" s="37">
        <f>IF((D100)&gt;TIME(16,0,0),D100-TIME(16,0,0),0)</f>
        <v>0</v>
      </c>
      <c r="R99" s="37">
        <f t="shared" ref="R99" si="196">IF((E100)&gt;TIME(16,0,0),E100-TIME(16,0,0),0)</f>
        <v>0</v>
      </c>
      <c r="S99" s="37">
        <f t="shared" ref="S99" si="197">IF((F100)&gt;TIME(16,0,0),F100-TIME(16,0,0),0)</f>
        <v>0</v>
      </c>
      <c r="T99" s="37">
        <f t="shared" ref="T99" si="198">IF((G100)&gt;TIME(16,0,0),G100-TIME(16,0,0),0)</f>
        <v>0</v>
      </c>
      <c r="U99" s="37">
        <f t="shared" ref="U99" si="199">IF((H100)&gt;TIME(16,0,0),H100-TIME(16,0,0),0)</f>
        <v>0</v>
      </c>
      <c r="V99" s="37">
        <f t="shared" ref="V99" si="200">IF((I100)&gt;TIME(16,0,0),I100-TIME(16,0,0),0)</f>
        <v>0</v>
      </c>
      <c r="W99" s="37">
        <f t="shared" ref="W99" si="201">IF((J100)&gt;TIME(16,0,0),J100-TIME(16,0,0),0)</f>
        <v>0</v>
      </c>
      <c r="X99" s="37">
        <f t="shared" ref="X99" si="202">IF((K100)&gt;TIME(16,0,0),K100-TIME(16,0,0),0)</f>
        <v>0</v>
      </c>
    </row>
    <row r="100" spans="1:24" x14ac:dyDescent="0.3">
      <c r="A100" s="19">
        <v>4</v>
      </c>
      <c r="B100" s="60" t="s">
        <v>0</v>
      </c>
      <c r="C100" s="61"/>
      <c r="D100" s="3"/>
      <c r="E100" s="3"/>
      <c r="F100" s="3"/>
      <c r="G100" s="3"/>
      <c r="H100" s="3"/>
      <c r="I100" s="3"/>
      <c r="J100" s="3"/>
      <c r="K100" s="3"/>
      <c r="L100" s="52">
        <f>SUM(D100:K100)</f>
        <v>0</v>
      </c>
      <c r="M100" s="71">
        <f>IF($E$2="CEA",FLOOR(IF(L102&gt;Lookup!$E$1,L102-Lookup!$E$1+TIME(3,0,1),0),TIME(0,15,0)),IF($E$2="SU",FLOOR(IF(L102&gt;Lookup!$E$1,L102-Lookup!$E$1+TIME(3,0,1),0),TIME(0,30,0)),FLOOR(IF(L102&gt;Lookup!$E$1,L102-Lookup!$E$1+TIME(5,0,1),0),TIME(0,30,0))))</f>
        <v>0</v>
      </c>
      <c r="N100" s="74">
        <v>0</v>
      </c>
      <c r="O100" s="77"/>
      <c r="P100" s="78"/>
    </row>
    <row r="101" spans="1:24" x14ac:dyDescent="0.3">
      <c r="A101" s="19">
        <v>4</v>
      </c>
      <c r="B101" s="60" t="s">
        <v>1</v>
      </c>
      <c r="C101" s="61"/>
      <c r="D101" s="4"/>
      <c r="E101" s="4"/>
      <c r="F101" s="4"/>
      <c r="G101" s="4"/>
      <c r="H101" s="4"/>
      <c r="I101" s="4"/>
      <c r="J101" s="4"/>
      <c r="K101" s="4"/>
      <c r="L101" s="52">
        <f>SUM(D101:K101)</f>
        <v>0</v>
      </c>
      <c r="M101" s="72"/>
      <c r="N101" s="75"/>
      <c r="O101" s="77"/>
      <c r="P101" s="78"/>
    </row>
    <row r="102" spans="1:24" ht="14.4" thickBot="1" x14ac:dyDescent="0.35">
      <c r="A102" s="19">
        <v>4</v>
      </c>
      <c r="B102" s="62" t="s">
        <v>3</v>
      </c>
      <c r="C102" s="63"/>
      <c r="D102" s="54">
        <f>IF((D100)&gt;TIME(16,0,0),TIME(16,0,0),D100)</f>
        <v>0</v>
      </c>
      <c r="E102" s="54">
        <f t="shared" ref="E102:J102" si="203">IF((E100)&gt;TIME(16,0,0),TIME(16,0,0),E100)</f>
        <v>0</v>
      </c>
      <c r="F102" s="54">
        <f t="shared" si="203"/>
        <v>0</v>
      </c>
      <c r="G102" s="54">
        <f t="shared" si="203"/>
        <v>0</v>
      </c>
      <c r="H102" s="54">
        <f t="shared" si="203"/>
        <v>0</v>
      </c>
      <c r="I102" s="54">
        <f t="shared" si="203"/>
        <v>0</v>
      </c>
      <c r="J102" s="54">
        <f t="shared" si="203"/>
        <v>0</v>
      </c>
      <c r="K102" s="54" t="str">
        <f>IF($L$6="Yes",(IF((K100)&gt;TIME(16,0,0),TIME(16,0,0),K100)),"")</f>
        <v/>
      </c>
      <c r="L102" s="53">
        <f>SUM(D102:K102)</f>
        <v>0</v>
      </c>
      <c r="M102" s="73"/>
      <c r="N102" s="76"/>
      <c r="O102" s="77"/>
      <c r="P102" s="78"/>
    </row>
    <row r="103" spans="1:24" x14ac:dyDescent="0.3">
      <c r="A103" s="19">
        <v>4</v>
      </c>
      <c r="B103" s="47" t="s">
        <v>20</v>
      </c>
      <c r="C103" s="46">
        <f>C99+1</f>
        <v>22</v>
      </c>
      <c r="D103" s="49">
        <f>J99+1</f>
        <v>45068</v>
      </c>
      <c r="E103" s="49">
        <f>D103+1</f>
        <v>45069</v>
      </c>
      <c r="F103" s="49">
        <f t="shared" ref="F103:J103" si="204">E103+1</f>
        <v>45070</v>
      </c>
      <c r="G103" s="49">
        <f t="shared" si="204"/>
        <v>45071</v>
      </c>
      <c r="H103" s="49">
        <f t="shared" si="204"/>
        <v>45072</v>
      </c>
      <c r="I103" s="49">
        <f t="shared" si="204"/>
        <v>45073</v>
      </c>
      <c r="J103" s="49">
        <f t="shared" si="204"/>
        <v>45074</v>
      </c>
      <c r="K103" s="49" t="str">
        <f>IF(L6="Yes",J103+1," ")</f>
        <v xml:space="preserve"> </v>
      </c>
      <c r="L103" s="51" t="s">
        <v>2</v>
      </c>
      <c r="M103" s="51" t="s">
        <v>4</v>
      </c>
      <c r="N103" s="50" t="s">
        <v>5</v>
      </c>
      <c r="O103" s="77">
        <f>IF(O99&gt;Lookup!$E$2,O99-N104,IF(((O99-N104)+M104)&gt;Lookup!$E$2,Lookup!$E$2,IF(((O99-N104)+M104)&lt;0,0,(O99-N104)+M104)))</f>
        <v>0</v>
      </c>
      <c r="P103" s="78">
        <f t="shared" ref="P103" si="205">SUM(Q103:X103)</f>
        <v>0</v>
      </c>
      <c r="Q103" s="37">
        <f>IF((D104)&gt;TIME(16,0,0),D104-TIME(16,0,0),0)</f>
        <v>0</v>
      </c>
      <c r="R103" s="37">
        <f t="shared" ref="R103" si="206">IF((E104)&gt;TIME(16,0,0),E104-TIME(16,0,0),0)</f>
        <v>0</v>
      </c>
      <c r="S103" s="37">
        <f t="shared" ref="S103" si="207">IF((F104)&gt;TIME(16,0,0),F104-TIME(16,0,0),0)</f>
        <v>0</v>
      </c>
      <c r="T103" s="37">
        <f t="shared" ref="T103" si="208">IF((G104)&gt;TIME(16,0,0),G104-TIME(16,0,0),0)</f>
        <v>0</v>
      </c>
      <c r="U103" s="37">
        <f t="shared" ref="U103" si="209">IF((H104)&gt;TIME(16,0,0),H104-TIME(16,0,0),0)</f>
        <v>0</v>
      </c>
      <c r="V103" s="37">
        <f t="shared" ref="V103" si="210">IF((I104)&gt;TIME(16,0,0),I104-TIME(16,0,0),0)</f>
        <v>0</v>
      </c>
      <c r="W103" s="37">
        <f t="shared" ref="W103" si="211">IF((J104)&gt;TIME(16,0,0),J104-TIME(16,0,0),0)</f>
        <v>0</v>
      </c>
      <c r="X103" s="37">
        <f t="shared" ref="X103" si="212">IF((K104)&gt;TIME(16,0,0),K104-TIME(16,0,0),0)</f>
        <v>0</v>
      </c>
    </row>
    <row r="104" spans="1:24" x14ac:dyDescent="0.3">
      <c r="A104" s="19">
        <v>4</v>
      </c>
      <c r="B104" s="60" t="s">
        <v>0</v>
      </c>
      <c r="C104" s="61"/>
      <c r="D104" s="3"/>
      <c r="E104" s="3"/>
      <c r="F104" s="3"/>
      <c r="G104" s="3"/>
      <c r="H104" s="3"/>
      <c r="I104" s="3"/>
      <c r="J104" s="3"/>
      <c r="K104" s="3"/>
      <c r="L104" s="52">
        <f>SUM(D104:K104)</f>
        <v>0</v>
      </c>
      <c r="M104" s="71">
        <f>IF($E$2="CEA",FLOOR(IF(L106&gt;Lookup!$E$1,L106-Lookup!$E$1+TIME(3,0,1),0),TIME(0,15,0)),IF($E$2="SU",FLOOR(IF(L106&gt;Lookup!$E$1,L106-Lookup!$E$1+TIME(3,0,1),0),TIME(0,30,0)),FLOOR(IF(L106&gt;Lookup!$E$1,L106-Lookup!$E$1+TIME(5,0,1),0),TIME(0,30,0))))</f>
        <v>0</v>
      </c>
      <c r="N104" s="74">
        <v>0</v>
      </c>
      <c r="O104" s="77"/>
      <c r="P104" s="78"/>
    </row>
    <row r="105" spans="1:24" x14ac:dyDescent="0.3">
      <c r="A105" s="19">
        <v>4</v>
      </c>
      <c r="B105" s="60" t="s">
        <v>1</v>
      </c>
      <c r="C105" s="61"/>
      <c r="D105" s="4"/>
      <c r="E105" s="4"/>
      <c r="F105" s="4"/>
      <c r="G105" s="4"/>
      <c r="H105" s="4"/>
      <c r="I105" s="4"/>
      <c r="J105" s="4"/>
      <c r="K105" s="4"/>
      <c r="L105" s="52">
        <f>SUM(D105:K105)</f>
        <v>0</v>
      </c>
      <c r="M105" s="72"/>
      <c r="N105" s="75"/>
      <c r="O105" s="77"/>
      <c r="P105" s="78"/>
    </row>
    <row r="106" spans="1:24" ht="14.4" thickBot="1" x14ac:dyDescent="0.35">
      <c r="A106" s="19">
        <v>4</v>
      </c>
      <c r="B106" s="62" t="s">
        <v>3</v>
      </c>
      <c r="C106" s="63"/>
      <c r="D106" s="54">
        <f>IF((D104)&gt;TIME(16,0,0),TIME(16,0,0),D104)</f>
        <v>0</v>
      </c>
      <c r="E106" s="54">
        <f t="shared" ref="E106:J106" si="213">IF((E104)&gt;TIME(16,0,0),TIME(16,0,0),E104)</f>
        <v>0</v>
      </c>
      <c r="F106" s="54">
        <f t="shared" si="213"/>
        <v>0</v>
      </c>
      <c r="G106" s="54">
        <f t="shared" si="213"/>
        <v>0</v>
      </c>
      <c r="H106" s="54">
        <f t="shared" si="213"/>
        <v>0</v>
      </c>
      <c r="I106" s="54">
        <f t="shared" si="213"/>
        <v>0</v>
      </c>
      <c r="J106" s="54">
        <f t="shared" si="213"/>
        <v>0</v>
      </c>
      <c r="K106" s="54" t="str">
        <f>IF($L$6="Yes",(IF((K104)&gt;TIME(16,0,0),TIME(16,0,0),K104)),"")</f>
        <v/>
      </c>
      <c r="L106" s="53">
        <f>SUM(D106:K106)</f>
        <v>0</v>
      </c>
      <c r="M106" s="73"/>
      <c r="N106" s="76"/>
      <c r="O106" s="77"/>
      <c r="P106" s="78"/>
    </row>
    <row r="107" spans="1:24" x14ac:dyDescent="0.3">
      <c r="A107" s="19">
        <v>4</v>
      </c>
      <c r="B107" s="47" t="s">
        <v>20</v>
      </c>
      <c r="C107" s="46">
        <f>C103+1</f>
        <v>23</v>
      </c>
      <c r="D107" s="5">
        <f>J103+1</f>
        <v>45075</v>
      </c>
      <c r="E107" s="5">
        <f>D107+1</f>
        <v>45076</v>
      </c>
      <c r="F107" s="5">
        <f t="shared" ref="F107:J107" si="214">E107+1</f>
        <v>45077</v>
      </c>
      <c r="G107" s="5">
        <f t="shared" si="214"/>
        <v>45078</v>
      </c>
      <c r="H107" s="5">
        <f t="shared" si="214"/>
        <v>45079</v>
      </c>
      <c r="I107" s="5">
        <f t="shared" si="214"/>
        <v>45080</v>
      </c>
      <c r="J107" s="5">
        <f t="shared" si="214"/>
        <v>45081</v>
      </c>
      <c r="K107" s="5" t="str">
        <f>IF(L6="Yes",J107+1," ")</f>
        <v xml:space="preserve"> </v>
      </c>
      <c r="L107" s="51" t="s">
        <v>2</v>
      </c>
      <c r="M107" s="51" t="s">
        <v>4</v>
      </c>
      <c r="N107" s="50" t="s">
        <v>5</v>
      </c>
      <c r="O107" s="77">
        <f>IF(O103&gt;Lookup!$E$2,O103-N108,IF(((O103-N108)+M108)&gt;Lookup!$E$2,Lookup!$E$2,IF(((O103-N108)+M108)&lt;0,0,(O103-N108)+M108)))</f>
        <v>0</v>
      </c>
      <c r="P107" s="78">
        <f t="shared" ref="P107" si="215">SUM(Q107:X107)</f>
        <v>0</v>
      </c>
      <c r="Q107" s="37">
        <f>IF((D108)&gt;TIME(16,0,0),D108-TIME(16,0,0),0)</f>
        <v>0</v>
      </c>
      <c r="R107" s="37">
        <f t="shared" ref="R107" si="216">IF((E108)&gt;TIME(16,0,0),E108-TIME(16,0,0),0)</f>
        <v>0</v>
      </c>
      <c r="S107" s="37">
        <f t="shared" ref="S107" si="217">IF((F108)&gt;TIME(16,0,0),F108-TIME(16,0,0),0)</f>
        <v>0</v>
      </c>
      <c r="T107" s="37">
        <f t="shared" ref="T107" si="218">IF((G108)&gt;TIME(16,0,0),G108-TIME(16,0,0),0)</f>
        <v>0</v>
      </c>
      <c r="U107" s="37">
        <f t="shared" ref="U107" si="219">IF((H108)&gt;TIME(16,0,0),H108-TIME(16,0,0),0)</f>
        <v>0</v>
      </c>
      <c r="V107" s="37">
        <f t="shared" ref="V107" si="220">IF((I108)&gt;TIME(16,0,0),I108-TIME(16,0,0),0)</f>
        <v>0</v>
      </c>
      <c r="W107" s="37">
        <f t="shared" ref="W107" si="221">IF((J108)&gt;TIME(16,0,0),J108-TIME(16,0,0),0)</f>
        <v>0</v>
      </c>
      <c r="X107" s="37">
        <f t="shared" ref="X107" si="222">IF((K108)&gt;TIME(16,0,0),K108-TIME(16,0,0),0)</f>
        <v>0</v>
      </c>
    </row>
    <row r="108" spans="1:24" x14ac:dyDescent="0.3">
      <c r="A108" s="19">
        <v>4</v>
      </c>
      <c r="B108" s="60" t="s">
        <v>0</v>
      </c>
      <c r="C108" s="61"/>
      <c r="D108" s="3"/>
      <c r="E108" s="3"/>
      <c r="F108" s="3"/>
      <c r="G108" s="3"/>
      <c r="H108" s="3"/>
      <c r="I108" s="3"/>
      <c r="J108" s="3"/>
      <c r="K108" s="3"/>
      <c r="L108" s="52">
        <f>SUM(D108:K108)</f>
        <v>0</v>
      </c>
      <c r="M108" s="71">
        <f>IF($E$2="CEA",FLOOR(IF(L110&gt;Lookup!$E$1,L110-Lookup!$E$1+TIME(3,0,1),0),TIME(0,15,0)),IF($E$2="SU",FLOOR(IF(L110&gt;Lookup!$E$1,L110-Lookup!$E$1+TIME(3,0,1),0),TIME(0,30,0)),FLOOR(IF(L110&gt;Lookup!$E$1,L110-Lookup!$E$1+TIME(5,0,1),0),TIME(0,30,0))))</f>
        <v>0</v>
      </c>
      <c r="N108" s="74">
        <v>0</v>
      </c>
      <c r="O108" s="77"/>
      <c r="P108" s="78"/>
    </row>
    <row r="109" spans="1:24" x14ac:dyDescent="0.3">
      <c r="A109" s="19">
        <v>4</v>
      </c>
      <c r="B109" s="60" t="s">
        <v>1</v>
      </c>
      <c r="C109" s="61"/>
      <c r="D109" s="4"/>
      <c r="E109" s="4"/>
      <c r="F109" s="4"/>
      <c r="G109" s="4"/>
      <c r="H109" s="4"/>
      <c r="I109" s="4"/>
      <c r="J109" s="4"/>
      <c r="K109" s="4"/>
      <c r="L109" s="52">
        <f>SUM(D109:K109)</f>
        <v>0</v>
      </c>
      <c r="M109" s="72"/>
      <c r="N109" s="75"/>
      <c r="O109" s="77"/>
      <c r="P109" s="78"/>
    </row>
    <row r="110" spans="1:24" ht="14.4" thickBot="1" x14ac:dyDescent="0.35">
      <c r="A110" s="19">
        <v>4</v>
      </c>
      <c r="B110" s="62" t="s">
        <v>3</v>
      </c>
      <c r="C110" s="63"/>
      <c r="D110" s="54">
        <f>IF((D108)&gt;TIME(16,0,0),TIME(16,0,0),D108)</f>
        <v>0</v>
      </c>
      <c r="E110" s="54">
        <f t="shared" ref="E110:J110" si="223">IF((E108)&gt;TIME(16,0,0),TIME(16,0,0),E108)</f>
        <v>0</v>
      </c>
      <c r="F110" s="54">
        <f t="shared" si="223"/>
        <v>0</v>
      </c>
      <c r="G110" s="54">
        <f t="shared" si="223"/>
        <v>0</v>
      </c>
      <c r="H110" s="54">
        <f t="shared" si="223"/>
        <v>0</v>
      </c>
      <c r="I110" s="54">
        <f t="shared" si="223"/>
        <v>0</v>
      </c>
      <c r="J110" s="54">
        <f t="shared" si="223"/>
        <v>0</v>
      </c>
      <c r="K110" s="54" t="str">
        <f>IF($L$6="Yes",(IF((K108)&gt;TIME(16,0,0),TIME(16,0,0),K108)),"")</f>
        <v/>
      </c>
      <c r="L110" s="53">
        <f>SUM(D110:K110)</f>
        <v>0</v>
      </c>
      <c r="M110" s="73"/>
      <c r="N110" s="76"/>
      <c r="O110" s="77"/>
      <c r="P110" s="78"/>
    </row>
    <row r="111" spans="1:24" x14ac:dyDescent="0.3">
      <c r="A111" s="19">
        <v>4</v>
      </c>
      <c r="B111" s="47" t="s">
        <v>20</v>
      </c>
      <c r="C111" s="46">
        <f>C107+1</f>
        <v>24</v>
      </c>
      <c r="D111" s="5">
        <f>J107+1</f>
        <v>45082</v>
      </c>
      <c r="E111" s="5">
        <f>D111+1</f>
        <v>45083</v>
      </c>
      <c r="F111" s="5">
        <f t="shared" ref="F111:J111" si="224">E111+1</f>
        <v>45084</v>
      </c>
      <c r="G111" s="5">
        <f t="shared" si="224"/>
        <v>45085</v>
      </c>
      <c r="H111" s="5">
        <f t="shared" si="224"/>
        <v>45086</v>
      </c>
      <c r="I111" s="5">
        <f t="shared" si="224"/>
        <v>45087</v>
      </c>
      <c r="J111" s="5">
        <f t="shared" si="224"/>
        <v>45088</v>
      </c>
      <c r="K111" s="5" t="str">
        <f>IF(L6="Yes",J111+1," ")</f>
        <v xml:space="preserve"> </v>
      </c>
      <c r="L111" s="51" t="s">
        <v>2</v>
      </c>
      <c r="M111" s="51" t="s">
        <v>4</v>
      </c>
      <c r="N111" s="50" t="s">
        <v>5</v>
      </c>
      <c r="O111" s="77">
        <f>IF(O107&gt;Lookup!$E$2,O107-N112,IF(((O107-N112)+M112)&gt;Lookup!$E$2,Lookup!$E$2,IF(((O107-N112)+M112)&lt;0,0,(O107-N112)+M112)))</f>
        <v>0</v>
      </c>
      <c r="P111" s="78">
        <f t="shared" ref="P111" si="225">SUM(Q111:X111)</f>
        <v>0</v>
      </c>
      <c r="Q111" s="37">
        <f>IF((D112)&gt;TIME(16,0,0),D112-TIME(16,0,0),0)</f>
        <v>0</v>
      </c>
      <c r="R111" s="37">
        <f t="shared" ref="R111" si="226">IF((E112)&gt;TIME(16,0,0),E112-TIME(16,0,0),0)</f>
        <v>0</v>
      </c>
      <c r="S111" s="37">
        <f t="shared" ref="S111" si="227">IF((F112)&gt;TIME(16,0,0),F112-TIME(16,0,0),0)</f>
        <v>0</v>
      </c>
      <c r="T111" s="37">
        <f t="shared" ref="T111" si="228">IF((G112)&gt;TIME(16,0,0),G112-TIME(16,0,0),0)</f>
        <v>0</v>
      </c>
      <c r="U111" s="37">
        <f t="shared" ref="U111" si="229">IF((H112)&gt;TIME(16,0,0),H112-TIME(16,0,0),0)</f>
        <v>0</v>
      </c>
      <c r="V111" s="37">
        <f t="shared" ref="V111" si="230">IF((I112)&gt;TIME(16,0,0),I112-TIME(16,0,0),0)</f>
        <v>0</v>
      </c>
      <c r="W111" s="37">
        <f t="shared" ref="W111" si="231">IF((J112)&gt;TIME(16,0,0),J112-TIME(16,0,0),0)</f>
        <v>0</v>
      </c>
      <c r="X111" s="37">
        <f t="shared" ref="X111" si="232">IF((K112)&gt;TIME(16,0,0),K112-TIME(16,0,0),0)</f>
        <v>0</v>
      </c>
    </row>
    <row r="112" spans="1:24" x14ac:dyDescent="0.3">
      <c r="A112" s="19">
        <v>4</v>
      </c>
      <c r="B112" s="60" t="s">
        <v>0</v>
      </c>
      <c r="C112" s="61"/>
      <c r="D112" s="3"/>
      <c r="E112" s="3"/>
      <c r="F112" s="3"/>
      <c r="G112" s="3"/>
      <c r="H112" s="3"/>
      <c r="I112" s="3"/>
      <c r="J112" s="3"/>
      <c r="K112" s="3"/>
      <c r="L112" s="52">
        <f>SUM(D112:K112)</f>
        <v>0</v>
      </c>
      <c r="M112" s="71">
        <f>IF($E$2="CEA",FLOOR(IF(L114&gt;Lookup!$E$1,L114-Lookup!$E$1+TIME(3,0,1),0),TIME(0,15,0)),IF($E$2="SU",FLOOR(IF(L114&gt;Lookup!$E$1,L114-Lookup!$E$1+TIME(3,0,1),0),TIME(0,30,0)),FLOOR(IF(L114&gt;Lookup!$E$1,L114-Lookup!$E$1+TIME(5,0,1),0),TIME(0,30,0))))</f>
        <v>0</v>
      </c>
      <c r="N112" s="74">
        <v>0</v>
      </c>
      <c r="O112" s="77"/>
      <c r="P112" s="78"/>
    </row>
    <row r="113" spans="1:24" x14ac:dyDescent="0.3">
      <c r="A113" s="19">
        <v>4</v>
      </c>
      <c r="B113" s="60" t="s">
        <v>1</v>
      </c>
      <c r="C113" s="61"/>
      <c r="D113" s="4"/>
      <c r="E113" s="4"/>
      <c r="F113" s="4"/>
      <c r="G113" s="4"/>
      <c r="H113" s="4"/>
      <c r="I113" s="4"/>
      <c r="J113" s="4"/>
      <c r="K113" s="4"/>
      <c r="L113" s="52">
        <f>SUM(D113:K113)</f>
        <v>0</v>
      </c>
      <c r="M113" s="72"/>
      <c r="N113" s="75"/>
      <c r="O113" s="77"/>
      <c r="P113" s="78"/>
    </row>
    <row r="114" spans="1:24" ht="14.4" thickBot="1" x14ac:dyDescent="0.35">
      <c r="A114" s="26">
        <v>4</v>
      </c>
      <c r="B114" s="62" t="s">
        <v>3</v>
      </c>
      <c r="C114" s="63"/>
      <c r="D114" s="54">
        <f>IF((D112)&gt;TIME(16,0,0),TIME(16,0,0),D112)</f>
        <v>0</v>
      </c>
      <c r="E114" s="54">
        <f t="shared" ref="E114:J114" si="233">IF((E112)&gt;TIME(16,0,0),TIME(16,0,0),E112)</f>
        <v>0</v>
      </c>
      <c r="F114" s="54">
        <f t="shared" si="233"/>
        <v>0</v>
      </c>
      <c r="G114" s="54">
        <f t="shared" si="233"/>
        <v>0</v>
      </c>
      <c r="H114" s="54">
        <f t="shared" si="233"/>
        <v>0</v>
      </c>
      <c r="I114" s="54">
        <f t="shared" si="233"/>
        <v>0</v>
      </c>
      <c r="J114" s="54">
        <f t="shared" si="233"/>
        <v>0</v>
      </c>
      <c r="K114" s="54" t="str">
        <f>IF($L$6="Yes",(IF((K112)&gt;TIME(16,0,0),TIME(16,0,0),K112)),"")</f>
        <v/>
      </c>
      <c r="L114" s="53">
        <f>SUM(D114:K114)</f>
        <v>0</v>
      </c>
      <c r="M114" s="73"/>
      <c r="N114" s="76"/>
      <c r="O114" s="77"/>
      <c r="P114" s="78"/>
    </row>
    <row r="115" spans="1:24" x14ac:dyDescent="0.3">
      <c r="A115" s="20">
        <v>5</v>
      </c>
      <c r="B115" s="47" t="s">
        <v>20</v>
      </c>
      <c r="C115" s="46">
        <f>C111+1</f>
        <v>25</v>
      </c>
      <c r="D115" s="5">
        <f>J111+1</f>
        <v>45089</v>
      </c>
      <c r="E115" s="5">
        <f>D115+1</f>
        <v>45090</v>
      </c>
      <c r="F115" s="5">
        <f t="shared" ref="F115:J115" si="234">E115+1</f>
        <v>45091</v>
      </c>
      <c r="G115" s="5">
        <f t="shared" si="234"/>
        <v>45092</v>
      </c>
      <c r="H115" s="5">
        <f t="shared" si="234"/>
        <v>45093</v>
      </c>
      <c r="I115" s="5">
        <f t="shared" si="234"/>
        <v>45094</v>
      </c>
      <c r="J115" s="5">
        <f t="shared" si="234"/>
        <v>45095</v>
      </c>
      <c r="K115" s="5" t="str">
        <f>IF(L6="Yes",J115+1," ")</f>
        <v xml:space="preserve"> </v>
      </c>
      <c r="L115" s="51" t="s">
        <v>2</v>
      </c>
      <c r="M115" s="51" t="s">
        <v>4</v>
      </c>
      <c r="N115" s="50" t="s">
        <v>5</v>
      </c>
      <c r="O115" s="77">
        <f>IF(O111&gt;Lookup!$E$2,O111-N116,IF(((O111-N116)+M116)&gt;Lookup!$E$2,Lookup!$E$2,IF(((O111-N116)+M116)&lt;0,0,(O111-N116)+M116)))</f>
        <v>0</v>
      </c>
      <c r="P115" s="78">
        <f t="shared" ref="P115" si="235">SUM(Q115:X115)</f>
        <v>0</v>
      </c>
      <c r="Q115" s="37">
        <f>IF((D116)&gt;TIME(16,0,0),D116-TIME(16,0,0),0)</f>
        <v>0</v>
      </c>
      <c r="R115" s="37">
        <f t="shared" ref="R115" si="236">IF((E116)&gt;TIME(16,0,0),E116-TIME(16,0,0),0)</f>
        <v>0</v>
      </c>
      <c r="S115" s="37">
        <f t="shared" ref="S115" si="237">IF((F116)&gt;TIME(16,0,0),F116-TIME(16,0,0),0)</f>
        <v>0</v>
      </c>
      <c r="T115" s="37">
        <f t="shared" ref="T115" si="238">IF((G116)&gt;TIME(16,0,0),G116-TIME(16,0,0),0)</f>
        <v>0</v>
      </c>
      <c r="U115" s="37">
        <f t="shared" ref="U115" si="239">IF((H116)&gt;TIME(16,0,0),H116-TIME(16,0,0),0)</f>
        <v>0</v>
      </c>
      <c r="V115" s="37">
        <f t="shared" ref="V115" si="240">IF((I116)&gt;TIME(16,0,0),I116-TIME(16,0,0),0)</f>
        <v>0</v>
      </c>
      <c r="W115" s="37">
        <f t="shared" ref="W115" si="241">IF((J116)&gt;TIME(16,0,0),J116-TIME(16,0,0),0)</f>
        <v>0</v>
      </c>
      <c r="X115" s="37">
        <f t="shared" ref="X115" si="242">IF((K116)&gt;TIME(16,0,0),K116-TIME(16,0,0),0)</f>
        <v>0</v>
      </c>
    </row>
    <row r="116" spans="1:24" x14ac:dyDescent="0.3">
      <c r="A116" s="20">
        <v>5</v>
      </c>
      <c r="B116" s="60" t="s">
        <v>0</v>
      </c>
      <c r="C116" s="61"/>
      <c r="D116" s="3"/>
      <c r="E116" s="3"/>
      <c r="F116" s="3"/>
      <c r="G116" s="3"/>
      <c r="H116" s="3"/>
      <c r="I116" s="3"/>
      <c r="J116" s="3"/>
      <c r="K116" s="3"/>
      <c r="L116" s="52">
        <f>SUM(D116:K116)</f>
        <v>0</v>
      </c>
      <c r="M116" s="71">
        <f>IF($E$2="CEA",FLOOR(IF(L118&gt;Lookup!$E$1,L118-Lookup!$E$1+TIME(3,0,1),0),TIME(0,15,0)),IF($E$2="SU",FLOOR(IF(L118&gt;Lookup!$E$1,L118-Lookup!$E$1+TIME(3,0,1),0),TIME(0,30,0)),FLOOR(IF(L118&gt;Lookup!$E$1,L118-Lookup!$E$1+TIME(5,0,1),0),TIME(0,30,0))))</f>
        <v>0</v>
      </c>
      <c r="N116" s="74">
        <v>0</v>
      </c>
      <c r="O116" s="77"/>
      <c r="P116" s="78"/>
    </row>
    <row r="117" spans="1:24" x14ac:dyDescent="0.3">
      <c r="A117" s="20">
        <v>5</v>
      </c>
      <c r="B117" s="60" t="s">
        <v>1</v>
      </c>
      <c r="C117" s="61"/>
      <c r="D117" s="4"/>
      <c r="E117" s="4"/>
      <c r="F117" s="4"/>
      <c r="G117" s="4"/>
      <c r="H117" s="4"/>
      <c r="I117" s="4"/>
      <c r="J117" s="4"/>
      <c r="K117" s="4"/>
      <c r="L117" s="52">
        <f>SUM(D117:K117)</f>
        <v>0</v>
      </c>
      <c r="M117" s="72"/>
      <c r="N117" s="75"/>
      <c r="O117" s="77"/>
      <c r="P117" s="78"/>
    </row>
    <row r="118" spans="1:24" ht="14.4" thickBot="1" x14ac:dyDescent="0.35">
      <c r="A118" s="20">
        <v>5</v>
      </c>
      <c r="B118" s="62" t="s">
        <v>3</v>
      </c>
      <c r="C118" s="63"/>
      <c r="D118" s="54">
        <f>IF((D116)&gt;TIME(16,0,0),TIME(16,0,0),D116)</f>
        <v>0</v>
      </c>
      <c r="E118" s="54">
        <f t="shared" ref="E118:J118" si="243">IF((E116)&gt;TIME(16,0,0),TIME(16,0,0),E116)</f>
        <v>0</v>
      </c>
      <c r="F118" s="54">
        <f t="shared" si="243"/>
        <v>0</v>
      </c>
      <c r="G118" s="54">
        <f t="shared" si="243"/>
        <v>0</v>
      </c>
      <c r="H118" s="54">
        <f t="shared" si="243"/>
        <v>0</v>
      </c>
      <c r="I118" s="54">
        <f t="shared" si="243"/>
        <v>0</v>
      </c>
      <c r="J118" s="54">
        <f t="shared" si="243"/>
        <v>0</v>
      </c>
      <c r="K118" s="54" t="str">
        <f>IF($L$6="Yes",(IF((K116)&gt;TIME(16,0,0),TIME(16,0,0),K116)),"")</f>
        <v/>
      </c>
      <c r="L118" s="53">
        <f>SUM(D118:K118)</f>
        <v>0</v>
      </c>
      <c r="M118" s="73"/>
      <c r="N118" s="76"/>
      <c r="O118" s="77"/>
      <c r="P118" s="78"/>
    </row>
    <row r="119" spans="1:24" x14ac:dyDescent="0.3">
      <c r="A119" s="20">
        <v>5</v>
      </c>
      <c r="B119" s="47" t="s">
        <v>20</v>
      </c>
      <c r="C119" s="46">
        <f>C115+1</f>
        <v>26</v>
      </c>
      <c r="D119" s="5">
        <f>J115+1</f>
        <v>45096</v>
      </c>
      <c r="E119" s="5">
        <f>D119+1</f>
        <v>45097</v>
      </c>
      <c r="F119" s="5">
        <f t="shared" ref="F119:J119" si="244">E119+1</f>
        <v>45098</v>
      </c>
      <c r="G119" s="5">
        <f t="shared" si="244"/>
        <v>45099</v>
      </c>
      <c r="H119" s="5">
        <f t="shared" si="244"/>
        <v>45100</v>
      </c>
      <c r="I119" s="5">
        <f t="shared" si="244"/>
        <v>45101</v>
      </c>
      <c r="J119" s="5">
        <f t="shared" si="244"/>
        <v>45102</v>
      </c>
      <c r="K119" s="5" t="str">
        <f>IF(L6="Yes",J119+1," ")</f>
        <v xml:space="preserve"> </v>
      </c>
      <c r="L119" s="51" t="s">
        <v>2</v>
      </c>
      <c r="M119" s="51" t="s">
        <v>4</v>
      </c>
      <c r="N119" s="50" t="s">
        <v>5</v>
      </c>
      <c r="O119" s="77">
        <f>IF(O115&gt;Lookup!$E$2,O115-N120,IF(((O115-N120)+M120)&gt;Lookup!$E$2,Lookup!$E$2,IF(((O115-N120)+M120)&lt;0,0,(O115-N120)+M120)))</f>
        <v>0</v>
      </c>
      <c r="P119" s="78">
        <f t="shared" ref="P119" si="245">SUM(Q119:X119)</f>
        <v>0</v>
      </c>
      <c r="Q119" s="37">
        <f>IF((D120)&gt;TIME(16,0,0),D120-TIME(16,0,0),0)</f>
        <v>0</v>
      </c>
      <c r="R119" s="37">
        <f t="shared" ref="R119" si="246">IF((E120)&gt;TIME(16,0,0),E120-TIME(16,0,0),0)</f>
        <v>0</v>
      </c>
      <c r="S119" s="37">
        <f t="shared" ref="S119" si="247">IF((F120)&gt;TIME(16,0,0),F120-TIME(16,0,0),0)</f>
        <v>0</v>
      </c>
      <c r="T119" s="37">
        <f t="shared" ref="T119" si="248">IF((G120)&gt;TIME(16,0,0),G120-TIME(16,0,0),0)</f>
        <v>0</v>
      </c>
      <c r="U119" s="37">
        <f t="shared" ref="U119" si="249">IF((H120)&gt;TIME(16,0,0),H120-TIME(16,0,0),0)</f>
        <v>0</v>
      </c>
      <c r="V119" s="37">
        <f t="shared" ref="V119" si="250">IF((I120)&gt;TIME(16,0,0),I120-TIME(16,0,0),0)</f>
        <v>0</v>
      </c>
      <c r="W119" s="37">
        <f t="shared" ref="W119" si="251">IF((J120)&gt;TIME(16,0,0),J120-TIME(16,0,0),0)</f>
        <v>0</v>
      </c>
      <c r="X119" s="37">
        <f t="shared" ref="X119" si="252">IF((K120)&gt;TIME(16,0,0),K120-TIME(16,0,0),0)</f>
        <v>0</v>
      </c>
    </row>
    <row r="120" spans="1:24" x14ac:dyDescent="0.3">
      <c r="A120" s="20">
        <v>5</v>
      </c>
      <c r="B120" s="60" t="s">
        <v>0</v>
      </c>
      <c r="C120" s="61"/>
      <c r="D120" s="3"/>
      <c r="E120" s="3"/>
      <c r="F120" s="3"/>
      <c r="G120" s="3"/>
      <c r="H120" s="3"/>
      <c r="I120" s="3"/>
      <c r="J120" s="3"/>
      <c r="K120" s="3"/>
      <c r="L120" s="52">
        <f>SUM(D120:K120)</f>
        <v>0</v>
      </c>
      <c r="M120" s="71">
        <f>IF($E$2="CEA",FLOOR(IF(L122&gt;Lookup!$E$1,L122-Lookup!$E$1+TIME(3,0,1),0),TIME(0,15,0)),IF($E$2="SU",FLOOR(IF(L122&gt;Lookup!$E$1,L122-Lookup!$E$1+TIME(3,0,1),0),TIME(0,30,0)),FLOOR(IF(L122&gt;Lookup!$E$1,L122-Lookup!$E$1+TIME(5,0,1),0),TIME(0,30,0))))</f>
        <v>0</v>
      </c>
      <c r="N120" s="74">
        <v>0</v>
      </c>
      <c r="O120" s="77"/>
      <c r="P120" s="78"/>
    </row>
    <row r="121" spans="1:24" x14ac:dyDescent="0.3">
      <c r="A121" s="20">
        <v>5</v>
      </c>
      <c r="B121" s="60" t="s">
        <v>1</v>
      </c>
      <c r="C121" s="61"/>
      <c r="D121" s="4"/>
      <c r="E121" s="4"/>
      <c r="F121" s="4"/>
      <c r="G121" s="4"/>
      <c r="H121" s="4"/>
      <c r="I121" s="4"/>
      <c r="J121" s="4"/>
      <c r="K121" s="4"/>
      <c r="L121" s="52">
        <f>SUM(D121:K121)</f>
        <v>0</v>
      </c>
      <c r="M121" s="72"/>
      <c r="N121" s="75"/>
      <c r="O121" s="77"/>
      <c r="P121" s="78"/>
    </row>
    <row r="122" spans="1:24" ht="14.4" thickBot="1" x14ac:dyDescent="0.35">
      <c r="A122" s="20">
        <v>5</v>
      </c>
      <c r="B122" s="62" t="s">
        <v>3</v>
      </c>
      <c r="C122" s="63"/>
      <c r="D122" s="54">
        <f>IF((D120)&gt;TIME(16,0,0),TIME(16,0,0),D120)</f>
        <v>0</v>
      </c>
      <c r="E122" s="54">
        <f t="shared" ref="E122:J122" si="253">IF((E120)&gt;TIME(16,0,0),TIME(16,0,0),E120)</f>
        <v>0</v>
      </c>
      <c r="F122" s="54">
        <f t="shared" si="253"/>
        <v>0</v>
      </c>
      <c r="G122" s="54">
        <f t="shared" si="253"/>
        <v>0</v>
      </c>
      <c r="H122" s="54">
        <f t="shared" si="253"/>
        <v>0</v>
      </c>
      <c r="I122" s="54">
        <f t="shared" si="253"/>
        <v>0</v>
      </c>
      <c r="J122" s="54">
        <f t="shared" si="253"/>
        <v>0</v>
      </c>
      <c r="K122" s="54" t="str">
        <f>IF($L$6="Yes",(IF((K120)&gt;TIME(16,0,0),TIME(16,0,0),K120)),"")</f>
        <v/>
      </c>
      <c r="L122" s="53">
        <f>SUM(D122:K122)</f>
        <v>0</v>
      </c>
      <c r="M122" s="73"/>
      <c r="N122" s="76"/>
      <c r="O122" s="77"/>
      <c r="P122" s="78"/>
    </row>
    <row r="123" spans="1:24" x14ac:dyDescent="0.3">
      <c r="A123" s="20">
        <v>5</v>
      </c>
      <c r="B123" s="47" t="s">
        <v>20</v>
      </c>
      <c r="C123" s="46">
        <f>C119+1</f>
        <v>27</v>
      </c>
      <c r="D123" s="49">
        <f>J119+1</f>
        <v>45103</v>
      </c>
      <c r="E123" s="49">
        <f>D123+1</f>
        <v>45104</v>
      </c>
      <c r="F123" s="49">
        <f t="shared" ref="F123:J123" si="254">E123+1</f>
        <v>45105</v>
      </c>
      <c r="G123" s="49">
        <f t="shared" si="254"/>
        <v>45106</v>
      </c>
      <c r="H123" s="49">
        <f t="shared" si="254"/>
        <v>45107</v>
      </c>
      <c r="I123" s="49">
        <f t="shared" si="254"/>
        <v>45108</v>
      </c>
      <c r="J123" s="49">
        <f t="shared" si="254"/>
        <v>45109</v>
      </c>
      <c r="K123" s="49" t="str">
        <f>IF(L6="Yes",J123+1," ")</f>
        <v xml:space="preserve"> </v>
      </c>
      <c r="L123" s="51" t="s">
        <v>2</v>
      </c>
      <c r="M123" s="51" t="s">
        <v>4</v>
      </c>
      <c r="N123" s="50" t="s">
        <v>5</v>
      </c>
      <c r="O123" s="77">
        <f>IF(O119&gt;Lookup!$E$2,O119-N124,IF(((O119-N124)+M124)&gt;Lookup!$E$2,Lookup!$E$2,IF(((O119-N124)+M124)&lt;0,0,(O119-N124)+M124)))</f>
        <v>0</v>
      </c>
      <c r="P123" s="78">
        <f t="shared" ref="P123" si="255">SUM(Q123:X123)</f>
        <v>0</v>
      </c>
      <c r="Q123" s="37">
        <f>IF((D124)&gt;TIME(16,0,0),D124-TIME(16,0,0),0)</f>
        <v>0</v>
      </c>
      <c r="R123" s="37">
        <f t="shared" ref="R123" si="256">IF((E124)&gt;TIME(16,0,0),E124-TIME(16,0,0),0)</f>
        <v>0</v>
      </c>
      <c r="S123" s="37">
        <f t="shared" ref="S123" si="257">IF((F124)&gt;TIME(16,0,0),F124-TIME(16,0,0),0)</f>
        <v>0</v>
      </c>
      <c r="T123" s="37">
        <f t="shared" ref="T123" si="258">IF((G124)&gt;TIME(16,0,0),G124-TIME(16,0,0),0)</f>
        <v>0</v>
      </c>
      <c r="U123" s="37">
        <f t="shared" ref="U123" si="259">IF((H124)&gt;TIME(16,0,0),H124-TIME(16,0,0),0)</f>
        <v>0</v>
      </c>
      <c r="V123" s="37">
        <f t="shared" ref="V123" si="260">IF((I124)&gt;TIME(16,0,0),I124-TIME(16,0,0),0)</f>
        <v>0</v>
      </c>
      <c r="W123" s="37">
        <f t="shared" ref="W123" si="261">IF((J124)&gt;TIME(16,0,0),J124-TIME(16,0,0),0)</f>
        <v>0</v>
      </c>
      <c r="X123" s="37">
        <f t="shared" ref="X123" si="262">IF((K124)&gt;TIME(16,0,0),K124-TIME(16,0,0),0)</f>
        <v>0</v>
      </c>
    </row>
    <row r="124" spans="1:24" x14ac:dyDescent="0.3">
      <c r="A124" s="20">
        <v>5</v>
      </c>
      <c r="B124" s="60" t="s">
        <v>0</v>
      </c>
      <c r="C124" s="61"/>
      <c r="D124" s="3"/>
      <c r="E124" s="3"/>
      <c r="F124" s="3"/>
      <c r="G124" s="3"/>
      <c r="H124" s="3"/>
      <c r="I124" s="3"/>
      <c r="J124" s="3"/>
      <c r="K124" s="3"/>
      <c r="L124" s="52">
        <f>SUM(D124:K124)</f>
        <v>0</v>
      </c>
      <c r="M124" s="71">
        <f>IF($E$2="CEA",FLOOR(IF(L126&gt;Lookup!$E$1,L126-Lookup!$E$1+TIME(3,0,1),0),TIME(0,15,0)),IF($E$2="SU",FLOOR(IF(L126&gt;Lookup!$E$1,L126-Lookup!$E$1+TIME(3,0,1),0),TIME(0,30,0)),FLOOR(IF(L126&gt;Lookup!$E$1,L126-Lookup!$E$1+TIME(5,0,1),0),TIME(0,30,0))))</f>
        <v>0</v>
      </c>
      <c r="N124" s="74">
        <v>0</v>
      </c>
      <c r="O124" s="77"/>
      <c r="P124" s="78"/>
    </row>
    <row r="125" spans="1:24" x14ac:dyDescent="0.3">
      <c r="A125" s="20">
        <v>5</v>
      </c>
      <c r="B125" s="60" t="s">
        <v>1</v>
      </c>
      <c r="C125" s="61"/>
      <c r="D125" s="4"/>
      <c r="E125" s="4"/>
      <c r="F125" s="4"/>
      <c r="G125" s="4"/>
      <c r="H125" s="4"/>
      <c r="I125" s="4"/>
      <c r="J125" s="4"/>
      <c r="K125" s="4"/>
      <c r="L125" s="52">
        <f>SUM(D125:K125)</f>
        <v>0</v>
      </c>
      <c r="M125" s="72"/>
      <c r="N125" s="75"/>
      <c r="O125" s="77"/>
      <c r="P125" s="78"/>
    </row>
    <row r="126" spans="1:24" ht="14.4" thickBot="1" x14ac:dyDescent="0.35">
      <c r="A126" s="20">
        <v>5</v>
      </c>
      <c r="B126" s="62" t="s">
        <v>3</v>
      </c>
      <c r="C126" s="63"/>
      <c r="D126" s="54">
        <f>IF((D124)&gt;TIME(16,0,0),TIME(16,0,0),D124)</f>
        <v>0</v>
      </c>
      <c r="E126" s="54">
        <f t="shared" ref="E126:J126" si="263">IF((E124)&gt;TIME(16,0,0),TIME(16,0,0),E124)</f>
        <v>0</v>
      </c>
      <c r="F126" s="54">
        <f t="shared" si="263"/>
        <v>0</v>
      </c>
      <c r="G126" s="54">
        <f t="shared" si="263"/>
        <v>0</v>
      </c>
      <c r="H126" s="54">
        <f t="shared" si="263"/>
        <v>0</v>
      </c>
      <c r="I126" s="54">
        <f t="shared" si="263"/>
        <v>0</v>
      </c>
      <c r="J126" s="54">
        <f t="shared" si="263"/>
        <v>0</v>
      </c>
      <c r="K126" s="54" t="str">
        <f>IF($L$6="Yes",(IF((K124)&gt;TIME(16,0,0),TIME(16,0,0),K124)),"")</f>
        <v/>
      </c>
      <c r="L126" s="53">
        <f>SUM(D126:K126)</f>
        <v>0</v>
      </c>
      <c r="M126" s="73"/>
      <c r="N126" s="76"/>
      <c r="O126" s="77"/>
      <c r="P126" s="78"/>
    </row>
    <row r="127" spans="1:24" x14ac:dyDescent="0.3">
      <c r="A127" s="20">
        <v>5</v>
      </c>
      <c r="B127" s="47" t="s">
        <v>20</v>
      </c>
      <c r="C127" s="46">
        <f>C123+1</f>
        <v>28</v>
      </c>
      <c r="D127" s="49">
        <f>J123+1</f>
        <v>45110</v>
      </c>
      <c r="E127" s="49">
        <f>D127+1</f>
        <v>45111</v>
      </c>
      <c r="F127" s="49">
        <f t="shared" ref="F127:J127" si="264">E127+1</f>
        <v>45112</v>
      </c>
      <c r="G127" s="49">
        <f t="shared" si="264"/>
        <v>45113</v>
      </c>
      <c r="H127" s="49">
        <f t="shared" si="264"/>
        <v>45114</v>
      </c>
      <c r="I127" s="49">
        <f t="shared" si="264"/>
        <v>45115</v>
      </c>
      <c r="J127" s="49">
        <f t="shared" si="264"/>
        <v>45116</v>
      </c>
      <c r="K127" s="49" t="str">
        <f>IF(L6="Yes",J127+1," ")</f>
        <v xml:space="preserve"> </v>
      </c>
      <c r="L127" s="51" t="s">
        <v>2</v>
      </c>
      <c r="M127" s="51" t="s">
        <v>4</v>
      </c>
      <c r="N127" s="50" t="s">
        <v>5</v>
      </c>
      <c r="O127" s="77">
        <f>IF(O123&gt;Lookup!$E$2,O123-N128,IF(((O123-N128)+M128)&gt;Lookup!$E$2,Lookup!$E$2,IF(((O123-N128)+M128)&lt;0,0,(O123-N128)+M128)))</f>
        <v>0</v>
      </c>
      <c r="P127" s="78">
        <f t="shared" ref="P127" si="265">SUM(Q127:X127)</f>
        <v>0</v>
      </c>
      <c r="Q127" s="37">
        <f>IF((D128)&gt;TIME(16,0,0),D128-TIME(16,0,0),0)</f>
        <v>0</v>
      </c>
      <c r="R127" s="37">
        <f t="shared" ref="R127" si="266">IF((E128)&gt;TIME(16,0,0),E128-TIME(16,0,0),0)</f>
        <v>0</v>
      </c>
      <c r="S127" s="37">
        <f t="shared" ref="S127" si="267">IF((F128)&gt;TIME(16,0,0),F128-TIME(16,0,0),0)</f>
        <v>0</v>
      </c>
      <c r="T127" s="37">
        <f t="shared" ref="T127" si="268">IF((G128)&gt;TIME(16,0,0),G128-TIME(16,0,0),0)</f>
        <v>0</v>
      </c>
      <c r="U127" s="37">
        <f t="shared" ref="U127" si="269">IF((H128)&gt;TIME(16,0,0),H128-TIME(16,0,0),0)</f>
        <v>0</v>
      </c>
      <c r="V127" s="37">
        <f t="shared" ref="V127" si="270">IF((I128)&gt;TIME(16,0,0),I128-TIME(16,0,0),0)</f>
        <v>0</v>
      </c>
      <c r="W127" s="37">
        <f t="shared" ref="W127" si="271">IF((J128)&gt;TIME(16,0,0),J128-TIME(16,0,0),0)</f>
        <v>0</v>
      </c>
      <c r="X127" s="37">
        <f t="shared" ref="X127" si="272">IF((K128)&gt;TIME(16,0,0),K128-TIME(16,0,0),0)</f>
        <v>0</v>
      </c>
    </row>
    <row r="128" spans="1:24" x14ac:dyDescent="0.3">
      <c r="A128" s="20">
        <v>5</v>
      </c>
      <c r="B128" s="60" t="s">
        <v>0</v>
      </c>
      <c r="C128" s="61"/>
      <c r="D128" s="3"/>
      <c r="E128" s="3"/>
      <c r="F128" s="3"/>
      <c r="G128" s="3"/>
      <c r="H128" s="3"/>
      <c r="I128" s="3"/>
      <c r="J128" s="3"/>
      <c r="K128" s="3"/>
      <c r="L128" s="52">
        <f>SUM(D128:K128)</f>
        <v>0</v>
      </c>
      <c r="M128" s="71">
        <f>IF($E$2="CEA",FLOOR(IF(L130&gt;Lookup!$E$1,L130-Lookup!$E$1+TIME(3,0,1),0),TIME(0,15,0)),IF($E$2="SU",FLOOR(IF(L130&gt;Lookup!$E$1,L130-Lookup!$E$1+TIME(3,0,1),0),TIME(0,30,0)),FLOOR(IF(L130&gt;Lookup!$E$1,L130-Lookup!$E$1+TIME(5,0,1),0),TIME(0,30,0))))</f>
        <v>0</v>
      </c>
      <c r="N128" s="74">
        <v>0</v>
      </c>
      <c r="O128" s="77"/>
      <c r="P128" s="78"/>
    </row>
    <row r="129" spans="1:24" x14ac:dyDescent="0.3">
      <c r="A129" s="20">
        <v>5</v>
      </c>
      <c r="B129" s="60" t="s">
        <v>1</v>
      </c>
      <c r="C129" s="61"/>
      <c r="D129" s="4"/>
      <c r="E129" s="4"/>
      <c r="F129" s="4"/>
      <c r="G129" s="4"/>
      <c r="H129" s="4"/>
      <c r="I129" s="4"/>
      <c r="J129" s="4"/>
      <c r="K129" s="4"/>
      <c r="L129" s="52">
        <f>SUM(D129:K129)</f>
        <v>0</v>
      </c>
      <c r="M129" s="72"/>
      <c r="N129" s="75"/>
      <c r="O129" s="77"/>
      <c r="P129" s="78"/>
    </row>
    <row r="130" spans="1:24" ht="14.4" thickBot="1" x14ac:dyDescent="0.35">
      <c r="A130" s="20">
        <v>5</v>
      </c>
      <c r="B130" s="62" t="s">
        <v>3</v>
      </c>
      <c r="C130" s="63"/>
      <c r="D130" s="54">
        <f>IF((D128)&gt;TIME(16,0,0),TIME(16,0,0),D128)</f>
        <v>0</v>
      </c>
      <c r="E130" s="54">
        <f t="shared" ref="E130:J130" si="273">IF((E128)&gt;TIME(16,0,0),TIME(16,0,0),E128)</f>
        <v>0</v>
      </c>
      <c r="F130" s="54">
        <f t="shared" si="273"/>
        <v>0</v>
      </c>
      <c r="G130" s="54">
        <f t="shared" si="273"/>
        <v>0</v>
      </c>
      <c r="H130" s="54">
        <f t="shared" si="273"/>
        <v>0</v>
      </c>
      <c r="I130" s="54">
        <f t="shared" si="273"/>
        <v>0</v>
      </c>
      <c r="J130" s="54">
        <f t="shared" si="273"/>
        <v>0</v>
      </c>
      <c r="K130" s="54" t="str">
        <f>IF($L$6="Yes",(IF((K128)&gt;TIME(16,0,0),TIME(16,0,0),K128)),"")</f>
        <v/>
      </c>
      <c r="L130" s="53">
        <f>SUM(D130:K130)</f>
        <v>0</v>
      </c>
      <c r="M130" s="73"/>
      <c r="N130" s="76"/>
      <c r="O130" s="77"/>
      <c r="P130" s="78"/>
    </row>
    <row r="131" spans="1:24" x14ac:dyDescent="0.3">
      <c r="A131" s="20">
        <v>5</v>
      </c>
      <c r="B131" s="47" t="s">
        <v>20</v>
      </c>
      <c r="C131" s="46">
        <f>C127+1</f>
        <v>29</v>
      </c>
      <c r="D131" s="49">
        <f>J127+1</f>
        <v>45117</v>
      </c>
      <c r="E131" s="49">
        <f>D131+1</f>
        <v>45118</v>
      </c>
      <c r="F131" s="49">
        <f t="shared" ref="F131:J131" si="274">E131+1</f>
        <v>45119</v>
      </c>
      <c r="G131" s="49">
        <f t="shared" si="274"/>
        <v>45120</v>
      </c>
      <c r="H131" s="49">
        <f t="shared" si="274"/>
        <v>45121</v>
      </c>
      <c r="I131" s="49">
        <f t="shared" si="274"/>
        <v>45122</v>
      </c>
      <c r="J131" s="49">
        <f t="shared" si="274"/>
        <v>45123</v>
      </c>
      <c r="K131" s="49" t="str">
        <f>IF(L6="Yes",J131+1," ")</f>
        <v xml:space="preserve"> </v>
      </c>
      <c r="L131" s="51" t="s">
        <v>2</v>
      </c>
      <c r="M131" s="51" t="s">
        <v>4</v>
      </c>
      <c r="N131" s="50" t="s">
        <v>5</v>
      </c>
      <c r="O131" s="77">
        <f>IF(O127&gt;Lookup!$E$2,O127-N132,IF(((O127-N132)+M132)&gt;Lookup!$E$2,Lookup!$E$2,IF(((O127-N132)+M132)&lt;0,0,(O127-N132)+M132)))</f>
        <v>0</v>
      </c>
      <c r="P131" s="78">
        <f t="shared" ref="P131" si="275">SUM(Q131:X131)</f>
        <v>0</v>
      </c>
      <c r="Q131" s="37">
        <f>IF((D132)&gt;TIME(16,0,0),D132-TIME(16,0,0),0)</f>
        <v>0</v>
      </c>
      <c r="R131" s="37">
        <f t="shared" ref="R131" si="276">IF((E132)&gt;TIME(16,0,0),E132-TIME(16,0,0),0)</f>
        <v>0</v>
      </c>
      <c r="S131" s="37">
        <f t="shared" ref="S131" si="277">IF((F132)&gt;TIME(16,0,0),F132-TIME(16,0,0),0)</f>
        <v>0</v>
      </c>
      <c r="T131" s="37">
        <f t="shared" ref="T131" si="278">IF((G132)&gt;TIME(16,0,0),G132-TIME(16,0,0),0)</f>
        <v>0</v>
      </c>
      <c r="U131" s="37">
        <f t="shared" ref="U131" si="279">IF((H132)&gt;TIME(16,0,0),H132-TIME(16,0,0),0)</f>
        <v>0</v>
      </c>
      <c r="V131" s="37">
        <f t="shared" ref="V131" si="280">IF((I132)&gt;TIME(16,0,0),I132-TIME(16,0,0),0)</f>
        <v>0</v>
      </c>
      <c r="W131" s="37">
        <f t="shared" ref="W131" si="281">IF((J132)&gt;TIME(16,0,0),J132-TIME(16,0,0),0)</f>
        <v>0</v>
      </c>
      <c r="X131" s="37">
        <f t="shared" ref="X131" si="282">IF((K132)&gt;TIME(16,0,0),K132-TIME(16,0,0),0)</f>
        <v>0</v>
      </c>
    </row>
    <row r="132" spans="1:24" x14ac:dyDescent="0.3">
      <c r="A132" s="20">
        <v>5</v>
      </c>
      <c r="B132" s="60" t="s">
        <v>0</v>
      </c>
      <c r="C132" s="61"/>
      <c r="D132" s="3"/>
      <c r="E132" s="3"/>
      <c r="F132" s="3"/>
      <c r="G132" s="3"/>
      <c r="H132" s="3"/>
      <c r="I132" s="3"/>
      <c r="J132" s="3"/>
      <c r="K132" s="3"/>
      <c r="L132" s="52">
        <f>SUM(D132:K132)</f>
        <v>0</v>
      </c>
      <c r="M132" s="71">
        <f>IF($E$2="CEA",FLOOR(IF(L134&gt;Lookup!$E$1,L134-Lookup!$E$1+TIME(3,0,1),0),TIME(0,15,0)),IF($E$2="SU",FLOOR(IF(L134&gt;Lookup!$E$1,L134-Lookup!$E$1+TIME(3,0,1),0),TIME(0,30,0)),FLOOR(IF(L134&gt;Lookup!$E$1,L134-Lookup!$E$1+TIME(5,0,1),0),TIME(0,30,0))))</f>
        <v>0</v>
      </c>
      <c r="N132" s="74">
        <v>0</v>
      </c>
      <c r="O132" s="77"/>
      <c r="P132" s="78"/>
    </row>
    <row r="133" spans="1:24" x14ac:dyDescent="0.3">
      <c r="A133" s="20">
        <v>5</v>
      </c>
      <c r="B133" s="60" t="s">
        <v>1</v>
      </c>
      <c r="C133" s="61"/>
      <c r="D133" s="4"/>
      <c r="E133" s="4"/>
      <c r="F133" s="4"/>
      <c r="G133" s="4"/>
      <c r="H133" s="4"/>
      <c r="I133" s="4"/>
      <c r="J133" s="4"/>
      <c r="K133" s="4"/>
      <c r="L133" s="52">
        <f>SUM(D133:K133)</f>
        <v>0</v>
      </c>
      <c r="M133" s="72"/>
      <c r="N133" s="75"/>
      <c r="O133" s="77"/>
      <c r="P133" s="78"/>
    </row>
    <row r="134" spans="1:24" ht="14.4" thickBot="1" x14ac:dyDescent="0.35">
      <c r="A134" s="20">
        <v>5</v>
      </c>
      <c r="B134" s="62" t="s">
        <v>3</v>
      </c>
      <c r="C134" s="63"/>
      <c r="D134" s="54">
        <f>IF((D132)&gt;TIME(16,0,0),TIME(16,0,0),D132)</f>
        <v>0</v>
      </c>
      <c r="E134" s="54">
        <f t="shared" ref="E134:J134" si="283">IF((E132)&gt;TIME(16,0,0),TIME(16,0,0),E132)</f>
        <v>0</v>
      </c>
      <c r="F134" s="54">
        <f t="shared" si="283"/>
        <v>0</v>
      </c>
      <c r="G134" s="54">
        <f t="shared" si="283"/>
        <v>0</v>
      </c>
      <c r="H134" s="54">
        <f t="shared" si="283"/>
        <v>0</v>
      </c>
      <c r="I134" s="54">
        <f t="shared" si="283"/>
        <v>0</v>
      </c>
      <c r="J134" s="54">
        <f t="shared" si="283"/>
        <v>0</v>
      </c>
      <c r="K134" s="54" t="str">
        <f>IF($L$6="Yes",(IF((K132)&gt;TIME(16,0,0),TIME(16,0,0),K132)),"")</f>
        <v/>
      </c>
      <c r="L134" s="53">
        <f>SUM(D134:K134)</f>
        <v>0</v>
      </c>
      <c r="M134" s="73"/>
      <c r="N134" s="76"/>
      <c r="O134" s="77"/>
      <c r="P134" s="78"/>
    </row>
    <row r="135" spans="1:24" x14ac:dyDescent="0.3">
      <c r="A135" s="20">
        <v>5</v>
      </c>
      <c r="B135" s="47" t="s">
        <v>20</v>
      </c>
      <c r="C135" s="46">
        <f>C131+1</f>
        <v>30</v>
      </c>
      <c r="D135" s="49">
        <f>J131+1</f>
        <v>45124</v>
      </c>
      <c r="E135" s="49">
        <f>D135+1</f>
        <v>45125</v>
      </c>
      <c r="F135" s="49">
        <f t="shared" ref="F135:J135" si="284">E135+1</f>
        <v>45126</v>
      </c>
      <c r="G135" s="49">
        <f t="shared" si="284"/>
        <v>45127</v>
      </c>
      <c r="H135" s="49">
        <f t="shared" si="284"/>
        <v>45128</v>
      </c>
      <c r="I135" s="49">
        <f t="shared" si="284"/>
        <v>45129</v>
      </c>
      <c r="J135" s="49">
        <f t="shared" si="284"/>
        <v>45130</v>
      </c>
      <c r="K135" s="49" t="str">
        <f>IF(L6="Yes",J135+1," ")</f>
        <v xml:space="preserve"> </v>
      </c>
      <c r="L135" s="51" t="s">
        <v>2</v>
      </c>
      <c r="M135" s="51" t="s">
        <v>4</v>
      </c>
      <c r="N135" s="50" t="s">
        <v>5</v>
      </c>
      <c r="O135" s="77">
        <f>IF(O131&gt;Lookup!$E$2,O131-N136,IF(((O131-N136)+M136)&gt;Lookup!$E$2,Lookup!$E$2,IF(((O131-N136)+M136)&lt;0,0,(O131-N136)+M136)))</f>
        <v>0</v>
      </c>
      <c r="P135" s="78">
        <f t="shared" ref="P135" si="285">SUM(Q135:X135)</f>
        <v>0</v>
      </c>
      <c r="Q135" s="37">
        <f>IF((D136)&gt;TIME(16,0,0),D136-TIME(16,0,0),0)</f>
        <v>0</v>
      </c>
      <c r="R135" s="37">
        <f t="shared" ref="R135" si="286">IF((E136)&gt;TIME(16,0,0),E136-TIME(16,0,0),0)</f>
        <v>0</v>
      </c>
      <c r="S135" s="37">
        <f t="shared" ref="S135" si="287">IF((F136)&gt;TIME(16,0,0),F136-TIME(16,0,0),0)</f>
        <v>0</v>
      </c>
      <c r="T135" s="37">
        <f t="shared" ref="T135" si="288">IF((G136)&gt;TIME(16,0,0),G136-TIME(16,0,0),0)</f>
        <v>0</v>
      </c>
      <c r="U135" s="37">
        <f t="shared" ref="U135" si="289">IF((H136)&gt;TIME(16,0,0),H136-TIME(16,0,0),0)</f>
        <v>0</v>
      </c>
      <c r="V135" s="37">
        <f t="shared" ref="V135" si="290">IF((I136)&gt;TIME(16,0,0),I136-TIME(16,0,0),0)</f>
        <v>0</v>
      </c>
      <c r="W135" s="37">
        <f t="shared" ref="W135" si="291">IF((J136)&gt;TIME(16,0,0),J136-TIME(16,0,0),0)</f>
        <v>0</v>
      </c>
      <c r="X135" s="37">
        <f t="shared" ref="X135" si="292">IF((K136)&gt;TIME(16,0,0),K136-TIME(16,0,0),0)</f>
        <v>0</v>
      </c>
    </row>
    <row r="136" spans="1:24" x14ac:dyDescent="0.3">
      <c r="A136" s="20">
        <v>5</v>
      </c>
      <c r="B136" s="60" t="s">
        <v>0</v>
      </c>
      <c r="C136" s="61"/>
      <c r="D136" s="3"/>
      <c r="E136" s="3"/>
      <c r="F136" s="3"/>
      <c r="G136" s="3"/>
      <c r="H136" s="3"/>
      <c r="I136" s="3"/>
      <c r="J136" s="3"/>
      <c r="K136" s="3"/>
      <c r="L136" s="52">
        <f>SUM(D136:K136)</f>
        <v>0</v>
      </c>
      <c r="M136" s="71">
        <f>IF($E$2="CEA",FLOOR(IF(L138&gt;Lookup!$E$1,L138-Lookup!$E$1+TIME(3,0,1),0),TIME(0,15,0)),IF($E$2="SU",FLOOR(IF(L138&gt;Lookup!$E$1,L138-Lookup!$E$1+TIME(3,0,1),0),TIME(0,30,0)),FLOOR(IF(L138&gt;Lookup!$E$1,L138-Lookup!$E$1+TIME(5,0,1),0),TIME(0,30,0))))</f>
        <v>0</v>
      </c>
      <c r="N136" s="74">
        <v>0</v>
      </c>
      <c r="O136" s="77"/>
      <c r="P136" s="78"/>
    </row>
    <row r="137" spans="1:24" x14ac:dyDescent="0.3">
      <c r="A137" s="20">
        <v>5</v>
      </c>
      <c r="B137" s="60" t="s">
        <v>1</v>
      </c>
      <c r="C137" s="61"/>
      <c r="D137" s="4"/>
      <c r="E137" s="4"/>
      <c r="F137" s="4"/>
      <c r="G137" s="4"/>
      <c r="H137" s="4"/>
      <c r="I137" s="4"/>
      <c r="J137" s="4"/>
      <c r="K137" s="4"/>
      <c r="L137" s="52">
        <f>SUM(D137:K137)</f>
        <v>0</v>
      </c>
      <c r="M137" s="72"/>
      <c r="N137" s="75"/>
      <c r="O137" s="77"/>
      <c r="P137" s="78"/>
    </row>
    <row r="138" spans="1:24" ht="14.4" thickBot="1" x14ac:dyDescent="0.35">
      <c r="A138" s="27">
        <v>5</v>
      </c>
      <c r="B138" s="62" t="s">
        <v>3</v>
      </c>
      <c r="C138" s="63"/>
      <c r="D138" s="54">
        <f>IF((D136)&gt;TIME(16,0,0),TIME(16,0,0),D136)</f>
        <v>0</v>
      </c>
      <c r="E138" s="54">
        <f t="shared" ref="E138:J138" si="293">IF((E136)&gt;TIME(16,0,0),TIME(16,0,0),E136)</f>
        <v>0</v>
      </c>
      <c r="F138" s="54">
        <f t="shared" si="293"/>
        <v>0</v>
      </c>
      <c r="G138" s="54">
        <f t="shared" si="293"/>
        <v>0</v>
      </c>
      <c r="H138" s="54">
        <f t="shared" si="293"/>
        <v>0</v>
      </c>
      <c r="I138" s="54">
        <f t="shared" si="293"/>
        <v>0</v>
      </c>
      <c r="J138" s="54">
        <f t="shared" si="293"/>
        <v>0</v>
      </c>
      <c r="K138" s="54" t="str">
        <f>IF($L$6="Yes",(IF((K136)&gt;TIME(16,0,0),TIME(16,0,0),K136)),"")</f>
        <v/>
      </c>
      <c r="L138" s="53">
        <f>SUM(D138:K138)</f>
        <v>0</v>
      </c>
      <c r="M138" s="73"/>
      <c r="N138" s="76"/>
      <c r="O138" s="77"/>
      <c r="P138" s="78"/>
    </row>
    <row r="139" spans="1:24" x14ac:dyDescent="0.3">
      <c r="A139" s="21">
        <v>6</v>
      </c>
      <c r="B139" s="47" t="s">
        <v>20</v>
      </c>
      <c r="C139" s="46">
        <f>C135+1</f>
        <v>31</v>
      </c>
      <c r="D139" s="49">
        <f>J135+1</f>
        <v>45131</v>
      </c>
      <c r="E139" s="49">
        <f>D139+1</f>
        <v>45132</v>
      </c>
      <c r="F139" s="49">
        <f t="shared" ref="F139:J139" si="294">E139+1</f>
        <v>45133</v>
      </c>
      <c r="G139" s="49">
        <f t="shared" si="294"/>
        <v>45134</v>
      </c>
      <c r="H139" s="49">
        <f t="shared" si="294"/>
        <v>45135</v>
      </c>
      <c r="I139" s="49">
        <f t="shared" si="294"/>
        <v>45136</v>
      </c>
      <c r="J139" s="49">
        <f t="shared" si="294"/>
        <v>45137</v>
      </c>
      <c r="K139" s="49" t="str">
        <f>IF(L6="Yes",J139+1," ")</f>
        <v xml:space="preserve"> </v>
      </c>
      <c r="L139" s="51" t="s">
        <v>2</v>
      </c>
      <c r="M139" s="51" t="s">
        <v>4</v>
      </c>
      <c r="N139" s="50" t="s">
        <v>5</v>
      </c>
      <c r="O139" s="77">
        <f>IF(O135&gt;Lookup!$E$2,O135-N140,IF(((O135-N140)+M140)&gt;Lookup!$E$2,Lookup!$E$2,IF(((O135-N140)+M140)&lt;0,0,(O135-N140)+M140)))</f>
        <v>0</v>
      </c>
      <c r="P139" s="78">
        <f t="shared" ref="P139" si="295">SUM(Q139:X139)</f>
        <v>0</v>
      </c>
      <c r="Q139" s="37">
        <f>IF((D140)&gt;TIME(16,0,0),D140-TIME(16,0,0),0)</f>
        <v>0</v>
      </c>
      <c r="R139" s="37">
        <f t="shared" ref="R139" si="296">IF((E140)&gt;TIME(16,0,0),E140-TIME(16,0,0),0)</f>
        <v>0</v>
      </c>
      <c r="S139" s="37">
        <f t="shared" ref="S139" si="297">IF((F140)&gt;TIME(16,0,0),F140-TIME(16,0,0),0)</f>
        <v>0</v>
      </c>
      <c r="T139" s="37">
        <f t="shared" ref="T139" si="298">IF((G140)&gt;TIME(16,0,0),G140-TIME(16,0,0),0)</f>
        <v>0</v>
      </c>
      <c r="U139" s="37">
        <f t="shared" ref="U139" si="299">IF((H140)&gt;TIME(16,0,0),H140-TIME(16,0,0),0)</f>
        <v>0</v>
      </c>
      <c r="V139" s="37">
        <f t="shared" ref="V139" si="300">IF((I140)&gt;TIME(16,0,0),I140-TIME(16,0,0),0)</f>
        <v>0</v>
      </c>
      <c r="W139" s="37">
        <f t="shared" ref="W139" si="301">IF((J140)&gt;TIME(16,0,0),J140-TIME(16,0,0),0)</f>
        <v>0</v>
      </c>
      <c r="X139" s="37">
        <f t="shared" ref="X139" si="302">IF((K140)&gt;TIME(16,0,0),K140-TIME(16,0,0),0)</f>
        <v>0</v>
      </c>
    </row>
    <row r="140" spans="1:24" x14ac:dyDescent="0.3">
      <c r="A140" s="21">
        <v>6</v>
      </c>
      <c r="B140" s="60" t="s">
        <v>0</v>
      </c>
      <c r="C140" s="61"/>
      <c r="D140" s="3"/>
      <c r="E140" s="3"/>
      <c r="F140" s="3"/>
      <c r="G140" s="3"/>
      <c r="H140" s="3"/>
      <c r="I140" s="3"/>
      <c r="J140" s="3"/>
      <c r="K140" s="3"/>
      <c r="L140" s="52">
        <f>SUM(D140:K140)</f>
        <v>0</v>
      </c>
      <c r="M140" s="71">
        <f>IF($E$2="CEA",FLOOR(IF(L142&gt;Lookup!$E$1,L142-Lookup!$E$1+TIME(3,0,1),0),TIME(0,15,0)),IF($E$2="SU",FLOOR(IF(L142&gt;Lookup!$E$1,L142-Lookup!$E$1+TIME(3,0,1),0),TIME(0,30,0)),FLOOR(IF(L142&gt;Lookup!$E$1,L142-Lookup!$E$1+TIME(5,0,1),0),TIME(0,30,0))))</f>
        <v>0</v>
      </c>
      <c r="N140" s="74">
        <v>0</v>
      </c>
      <c r="O140" s="77"/>
      <c r="P140" s="78"/>
    </row>
    <row r="141" spans="1:24" x14ac:dyDescent="0.3">
      <c r="A141" s="21">
        <v>6</v>
      </c>
      <c r="B141" s="60" t="s">
        <v>1</v>
      </c>
      <c r="C141" s="61"/>
      <c r="D141" s="4"/>
      <c r="E141" s="4"/>
      <c r="F141" s="4"/>
      <c r="G141" s="4"/>
      <c r="H141" s="4"/>
      <c r="I141" s="4"/>
      <c r="J141" s="4"/>
      <c r="K141" s="4"/>
      <c r="L141" s="52">
        <f>SUM(D141:K141)</f>
        <v>0</v>
      </c>
      <c r="M141" s="72"/>
      <c r="N141" s="75"/>
      <c r="O141" s="77"/>
      <c r="P141" s="78"/>
    </row>
    <row r="142" spans="1:24" ht="14.4" thickBot="1" x14ac:dyDescent="0.35">
      <c r="A142" s="21">
        <v>6</v>
      </c>
      <c r="B142" s="62" t="s">
        <v>3</v>
      </c>
      <c r="C142" s="63"/>
      <c r="D142" s="54">
        <f>IF((D140)&gt;TIME(16,0,0),TIME(16,0,0),D140)</f>
        <v>0</v>
      </c>
      <c r="E142" s="54">
        <f t="shared" ref="E142:J142" si="303">IF((E140)&gt;TIME(16,0,0),TIME(16,0,0),E140)</f>
        <v>0</v>
      </c>
      <c r="F142" s="54">
        <f t="shared" si="303"/>
        <v>0</v>
      </c>
      <c r="G142" s="54">
        <f t="shared" si="303"/>
        <v>0</v>
      </c>
      <c r="H142" s="54">
        <f t="shared" si="303"/>
        <v>0</v>
      </c>
      <c r="I142" s="54">
        <f t="shared" si="303"/>
        <v>0</v>
      </c>
      <c r="J142" s="54">
        <f t="shared" si="303"/>
        <v>0</v>
      </c>
      <c r="K142" s="54" t="str">
        <f>IF($L$6="Yes",(IF((K140)&gt;TIME(16,0,0),TIME(16,0,0),K140)),"")</f>
        <v/>
      </c>
      <c r="L142" s="53">
        <f>SUM(D142:K142)</f>
        <v>0</v>
      </c>
      <c r="M142" s="73"/>
      <c r="N142" s="76"/>
      <c r="O142" s="77"/>
      <c r="P142" s="78"/>
    </row>
    <row r="143" spans="1:24" x14ac:dyDescent="0.3">
      <c r="A143" s="21">
        <v>6</v>
      </c>
      <c r="B143" s="47" t="s">
        <v>20</v>
      </c>
      <c r="C143" s="46">
        <f>C139+1</f>
        <v>32</v>
      </c>
      <c r="D143" s="49">
        <f>J139+1</f>
        <v>45138</v>
      </c>
      <c r="E143" s="49">
        <f>D143+1</f>
        <v>45139</v>
      </c>
      <c r="F143" s="49">
        <f t="shared" ref="F143:J143" si="304">E143+1</f>
        <v>45140</v>
      </c>
      <c r="G143" s="49">
        <f t="shared" si="304"/>
        <v>45141</v>
      </c>
      <c r="H143" s="49">
        <f t="shared" si="304"/>
        <v>45142</v>
      </c>
      <c r="I143" s="49">
        <f t="shared" si="304"/>
        <v>45143</v>
      </c>
      <c r="J143" s="49">
        <f t="shared" si="304"/>
        <v>45144</v>
      </c>
      <c r="K143" s="49" t="str">
        <f>IF(L6="Yes",J143+1," ")</f>
        <v xml:space="preserve"> </v>
      </c>
      <c r="L143" s="51" t="s">
        <v>2</v>
      </c>
      <c r="M143" s="51" t="s">
        <v>4</v>
      </c>
      <c r="N143" s="50" t="s">
        <v>5</v>
      </c>
      <c r="O143" s="77">
        <f>IF(O139&gt;Lookup!$E$2,O139-N144,IF(((O139-N144)+M144)&gt;Lookup!$E$2,Lookup!$E$2,IF(((O139-N144)+M144)&lt;0,0,(O139-N144)+M144)))</f>
        <v>0</v>
      </c>
      <c r="P143" s="78">
        <f t="shared" ref="P143" si="305">SUM(Q143:X143)</f>
        <v>0</v>
      </c>
      <c r="Q143" s="37">
        <f>IF((D144)&gt;TIME(16,0,0),D144-TIME(16,0,0),0)</f>
        <v>0</v>
      </c>
      <c r="R143" s="37">
        <f t="shared" ref="R143" si="306">IF((E144)&gt;TIME(16,0,0),E144-TIME(16,0,0),0)</f>
        <v>0</v>
      </c>
      <c r="S143" s="37">
        <f t="shared" ref="S143" si="307">IF((F144)&gt;TIME(16,0,0),F144-TIME(16,0,0),0)</f>
        <v>0</v>
      </c>
      <c r="T143" s="37">
        <f t="shared" ref="T143" si="308">IF((G144)&gt;TIME(16,0,0),G144-TIME(16,0,0),0)</f>
        <v>0</v>
      </c>
      <c r="U143" s="37">
        <f t="shared" ref="U143" si="309">IF((H144)&gt;TIME(16,0,0),H144-TIME(16,0,0),0)</f>
        <v>0</v>
      </c>
      <c r="V143" s="37">
        <f t="shared" ref="V143" si="310">IF((I144)&gt;TIME(16,0,0),I144-TIME(16,0,0),0)</f>
        <v>0</v>
      </c>
      <c r="W143" s="37">
        <f t="shared" ref="W143" si="311">IF((J144)&gt;TIME(16,0,0),J144-TIME(16,0,0),0)</f>
        <v>0</v>
      </c>
      <c r="X143" s="37">
        <f t="shared" ref="X143" si="312">IF((K144)&gt;TIME(16,0,0),K144-TIME(16,0,0),0)</f>
        <v>0</v>
      </c>
    </row>
    <row r="144" spans="1:24" x14ac:dyDescent="0.3">
      <c r="A144" s="21">
        <v>6</v>
      </c>
      <c r="B144" s="60" t="s">
        <v>0</v>
      </c>
      <c r="C144" s="61"/>
      <c r="D144" s="3"/>
      <c r="E144" s="3"/>
      <c r="F144" s="3"/>
      <c r="G144" s="3"/>
      <c r="H144" s="3"/>
      <c r="I144" s="3"/>
      <c r="J144" s="3"/>
      <c r="K144" s="3"/>
      <c r="L144" s="52">
        <f>SUM(D144:K144)</f>
        <v>0</v>
      </c>
      <c r="M144" s="71">
        <f>IF($E$2="CEA",FLOOR(IF(L146&gt;Lookup!$E$1,L146-Lookup!$E$1+TIME(3,0,1),0),TIME(0,15,0)),IF($E$2="SU",FLOOR(IF(L146&gt;Lookup!$E$1,L146-Lookup!$E$1+TIME(3,0,1),0),TIME(0,30,0)),FLOOR(IF(L146&gt;Lookup!$E$1,L146-Lookup!$E$1+TIME(5,0,1),0),TIME(0,30,0))))</f>
        <v>0</v>
      </c>
      <c r="N144" s="74">
        <v>0</v>
      </c>
      <c r="O144" s="77"/>
      <c r="P144" s="78"/>
    </row>
    <row r="145" spans="1:24" x14ac:dyDescent="0.3">
      <c r="A145" s="21">
        <v>6</v>
      </c>
      <c r="B145" s="60" t="s">
        <v>1</v>
      </c>
      <c r="C145" s="61"/>
      <c r="D145" s="4"/>
      <c r="E145" s="4"/>
      <c r="F145" s="4"/>
      <c r="G145" s="4"/>
      <c r="H145" s="4"/>
      <c r="I145" s="4"/>
      <c r="J145" s="4"/>
      <c r="K145" s="4"/>
      <c r="L145" s="52">
        <f>SUM(D145:K145)</f>
        <v>0</v>
      </c>
      <c r="M145" s="72"/>
      <c r="N145" s="75"/>
      <c r="O145" s="77"/>
      <c r="P145" s="78"/>
    </row>
    <row r="146" spans="1:24" ht="14.4" thickBot="1" x14ac:dyDescent="0.35">
      <c r="A146" s="21">
        <v>6</v>
      </c>
      <c r="B146" s="62" t="s">
        <v>3</v>
      </c>
      <c r="C146" s="63"/>
      <c r="D146" s="54">
        <f>IF((D144)&gt;TIME(16,0,0),TIME(16,0,0),D144)</f>
        <v>0</v>
      </c>
      <c r="E146" s="54">
        <f t="shared" ref="E146:J146" si="313">IF((E144)&gt;TIME(16,0,0),TIME(16,0,0),E144)</f>
        <v>0</v>
      </c>
      <c r="F146" s="54">
        <f t="shared" si="313"/>
        <v>0</v>
      </c>
      <c r="G146" s="54">
        <f t="shared" si="313"/>
        <v>0</v>
      </c>
      <c r="H146" s="54">
        <f t="shared" si="313"/>
        <v>0</v>
      </c>
      <c r="I146" s="54">
        <f t="shared" si="313"/>
        <v>0</v>
      </c>
      <c r="J146" s="54">
        <f t="shared" si="313"/>
        <v>0</v>
      </c>
      <c r="K146" s="54" t="str">
        <f>IF($L$6="Yes",(IF((K144)&gt;TIME(16,0,0),TIME(16,0,0),K144)),"")</f>
        <v/>
      </c>
      <c r="L146" s="53">
        <f>SUM(D146:K146)</f>
        <v>0</v>
      </c>
      <c r="M146" s="73"/>
      <c r="N146" s="76"/>
      <c r="O146" s="77"/>
      <c r="P146" s="78"/>
    </row>
    <row r="147" spans="1:24" x14ac:dyDescent="0.3">
      <c r="A147" s="21">
        <v>6</v>
      </c>
      <c r="B147" s="47" t="s">
        <v>20</v>
      </c>
      <c r="C147" s="46">
        <f>C143+1</f>
        <v>33</v>
      </c>
      <c r="D147" s="49">
        <f>J143+1</f>
        <v>45145</v>
      </c>
      <c r="E147" s="49">
        <f>D147+1</f>
        <v>45146</v>
      </c>
      <c r="F147" s="49">
        <f t="shared" ref="F147:J147" si="314">E147+1</f>
        <v>45147</v>
      </c>
      <c r="G147" s="49">
        <f t="shared" si="314"/>
        <v>45148</v>
      </c>
      <c r="H147" s="49">
        <f t="shared" si="314"/>
        <v>45149</v>
      </c>
      <c r="I147" s="49">
        <f t="shared" si="314"/>
        <v>45150</v>
      </c>
      <c r="J147" s="49">
        <f t="shared" si="314"/>
        <v>45151</v>
      </c>
      <c r="K147" s="49" t="str">
        <f>IF(L6="Yes",J147+1," ")</f>
        <v xml:space="preserve"> </v>
      </c>
      <c r="L147" s="51" t="s">
        <v>2</v>
      </c>
      <c r="M147" s="51" t="s">
        <v>4</v>
      </c>
      <c r="N147" s="50" t="s">
        <v>5</v>
      </c>
      <c r="O147" s="77">
        <f>IF(O143&gt;Lookup!$E$2,O143-N148,IF(((O143-N148)+M148)&gt;Lookup!$E$2,Lookup!$E$2,IF(((O143-N148)+M148)&lt;0,0,(O143-N148)+M148)))</f>
        <v>0</v>
      </c>
      <c r="P147" s="78">
        <f t="shared" ref="P147" si="315">SUM(Q147:X147)</f>
        <v>0</v>
      </c>
      <c r="Q147" s="37">
        <f>IF((D148)&gt;TIME(16,0,0),D148-TIME(16,0,0),0)</f>
        <v>0</v>
      </c>
      <c r="R147" s="37">
        <f t="shared" ref="R147" si="316">IF((E148)&gt;TIME(16,0,0),E148-TIME(16,0,0),0)</f>
        <v>0</v>
      </c>
      <c r="S147" s="37">
        <f t="shared" ref="S147" si="317">IF((F148)&gt;TIME(16,0,0),F148-TIME(16,0,0),0)</f>
        <v>0</v>
      </c>
      <c r="T147" s="37">
        <f t="shared" ref="T147" si="318">IF((G148)&gt;TIME(16,0,0),G148-TIME(16,0,0),0)</f>
        <v>0</v>
      </c>
      <c r="U147" s="37">
        <f t="shared" ref="U147" si="319">IF((H148)&gt;TIME(16,0,0),H148-TIME(16,0,0),0)</f>
        <v>0</v>
      </c>
      <c r="V147" s="37">
        <f t="shared" ref="V147" si="320">IF((I148)&gt;TIME(16,0,0),I148-TIME(16,0,0),0)</f>
        <v>0</v>
      </c>
      <c r="W147" s="37">
        <f t="shared" ref="W147" si="321">IF((J148)&gt;TIME(16,0,0),J148-TIME(16,0,0),0)</f>
        <v>0</v>
      </c>
      <c r="X147" s="37">
        <f t="shared" ref="X147" si="322">IF((K148)&gt;TIME(16,0,0),K148-TIME(16,0,0),0)</f>
        <v>0</v>
      </c>
    </row>
    <row r="148" spans="1:24" x14ac:dyDescent="0.3">
      <c r="A148" s="21">
        <v>6</v>
      </c>
      <c r="B148" s="60" t="s">
        <v>0</v>
      </c>
      <c r="C148" s="61"/>
      <c r="D148" s="3"/>
      <c r="E148" s="3"/>
      <c r="F148" s="3"/>
      <c r="G148" s="3"/>
      <c r="H148" s="3"/>
      <c r="I148" s="3"/>
      <c r="J148" s="3"/>
      <c r="K148" s="3"/>
      <c r="L148" s="52">
        <f>SUM(D148:K148)</f>
        <v>0</v>
      </c>
      <c r="M148" s="71">
        <f>IF($E$2="CEA",FLOOR(IF(L150&gt;Lookup!$E$1,L150-Lookup!$E$1+TIME(3,0,1),0),TIME(0,15,0)),IF($E$2="SU",FLOOR(IF(L150&gt;Lookup!$E$1,L150-Lookup!$E$1+TIME(3,0,1),0),TIME(0,30,0)),FLOOR(IF(L150&gt;Lookup!$E$1,L150-Lookup!$E$1+TIME(5,0,1),0),TIME(0,30,0))))</f>
        <v>0</v>
      </c>
      <c r="N148" s="74">
        <v>0</v>
      </c>
      <c r="O148" s="77"/>
      <c r="P148" s="78"/>
    </row>
    <row r="149" spans="1:24" x14ac:dyDescent="0.3">
      <c r="A149" s="21">
        <v>6</v>
      </c>
      <c r="B149" s="60" t="s">
        <v>1</v>
      </c>
      <c r="C149" s="61"/>
      <c r="D149" s="4"/>
      <c r="E149" s="4"/>
      <c r="F149" s="4"/>
      <c r="G149" s="4"/>
      <c r="H149" s="4"/>
      <c r="I149" s="4"/>
      <c r="J149" s="4"/>
      <c r="K149" s="4"/>
      <c r="L149" s="52">
        <f>SUM(D149:K149)</f>
        <v>0</v>
      </c>
      <c r="M149" s="72"/>
      <c r="N149" s="75"/>
      <c r="O149" s="77"/>
      <c r="P149" s="78"/>
    </row>
    <row r="150" spans="1:24" ht="14.4" thickBot="1" x14ac:dyDescent="0.35">
      <c r="A150" s="21">
        <v>6</v>
      </c>
      <c r="B150" s="62" t="s">
        <v>3</v>
      </c>
      <c r="C150" s="63"/>
      <c r="D150" s="54">
        <f>IF((D148)&gt;TIME(16,0,0),TIME(16,0,0),D148)</f>
        <v>0</v>
      </c>
      <c r="E150" s="54">
        <f t="shared" ref="E150:J150" si="323">IF((E148)&gt;TIME(16,0,0),TIME(16,0,0),E148)</f>
        <v>0</v>
      </c>
      <c r="F150" s="54">
        <f t="shared" si="323"/>
        <v>0</v>
      </c>
      <c r="G150" s="54">
        <f t="shared" si="323"/>
        <v>0</v>
      </c>
      <c r="H150" s="54">
        <f t="shared" si="323"/>
        <v>0</v>
      </c>
      <c r="I150" s="54">
        <f t="shared" si="323"/>
        <v>0</v>
      </c>
      <c r="J150" s="54">
        <f t="shared" si="323"/>
        <v>0</v>
      </c>
      <c r="K150" s="54" t="str">
        <f>IF($L$6="Yes",(IF((K148)&gt;TIME(16,0,0),TIME(16,0,0),K148)),"")</f>
        <v/>
      </c>
      <c r="L150" s="53">
        <f>SUM(D150:K150)</f>
        <v>0</v>
      </c>
      <c r="M150" s="73"/>
      <c r="N150" s="76"/>
      <c r="O150" s="77"/>
      <c r="P150" s="78"/>
    </row>
    <row r="151" spans="1:24" x14ac:dyDescent="0.3">
      <c r="A151" s="21">
        <v>6</v>
      </c>
      <c r="B151" s="47" t="s">
        <v>20</v>
      </c>
      <c r="C151" s="46">
        <f>C147+1</f>
        <v>34</v>
      </c>
      <c r="D151" s="49">
        <f>J147+1</f>
        <v>45152</v>
      </c>
      <c r="E151" s="49">
        <f>D151+1</f>
        <v>45153</v>
      </c>
      <c r="F151" s="49">
        <f t="shared" ref="F151:J151" si="324">E151+1</f>
        <v>45154</v>
      </c>
      <c r="G151" s="49">
        <f t="shared" si="324"/>
        <v>45155</v>
      </c>
      <c r="H151" s="49">
        <f t="shared" si="324"/>
        <v>45156</v>
      </c>
      <c r="I151" s="49">
        <f t="shared" si="324"/>
        <v>45157</v>
      </c>
      <c r="J151" s="49">
        <f t="shared" si="324"/>
        <v>45158</v>
      </c>
      <c r="K151" s="49" t="str">
        <f>IF(L6="Yes",J151+1," ")</f>
        <v xml:space="preserve"> </v>
      </c>
      <c r="L151" s="51" t="s">
        <v>2</v>
      </c>
      <c r="M151" s="51" t="s">
        <v>4</v>
      </c>
      <c r="N151" s="50" t="s">
        <v>5</v>
      </c>
      <c r="O151" s="77">
        <f>IF(O147&gt;Lookup!$E$2,O147-N152,IF(((O147-N152)+M152)&gt;Lookup!$E$2,Lookup!$E$2,IF(((O147-N152)+M152)&lt;0,0,(O147-N152)+M152)))</f>
        <v>0</v>
      </c>
      <c r="P151" s="78">
        <f t="shared" ref="P151" si="325">SUM(Q151:X151)</f>
        <v>0</v>
      </c>
      <c r="Q151" s="37">
        <f>IF((D152)&gt;TIME(16,0,0),D152-TIME(16,0,0),0)</f>
        <v>0</v>
      </c>
      <c r="R151" s="37">
        <f t="shared" ref="R151" si="326">IF((E152)&gt;TIME(16,0,0),E152-TIME(16,0,0),0)</f>
        <v>0</v>
      </c>
      <c r="S151" s="37">
        <f t="shared" ref="S151" si="327">IF((F152)&gt;TIME(16,0,0),F152-TIME(16,0,0),0)</f>
        <v>0</v>
      </c>
      <c r="T151" s="37">
        <f t="shared" ref="T151" si="328">IF((G152)&gt;TIME(16,0,0),G152-TIME(16,0,0),0)</f>
        <v>0</v>
      </c>
      <c r="U151" s="37">
        <f t="shared" ref="U151" si="329">IF((H152)&gt;TIME(16,0,0),H152-TIME(16,0,0),0)</f>
        <v>0</v>
      </c>
      <c r="V151" s="37">
        <f t="shared" ref="V151" si="330">IF((I152)&gt;TIME(16,0,0),I152-TIME(16,0,0),0)</f>
        <v>0</v>
      </c>
      <c r="W151" s="37">
        <f t="shared" ref="W151" si="331">IF((J152)&gt;TIME(16,0,0),J152-TIME(16,0,0),0)</f>
        <v>0</v>
      </c>
      <c r="X151" s="37">
        <f t="shared" ref="X151" si="332">IF((K152)&gt;TIME(16,0,0),K152-TIME(16,0,0),0)</f>
        <v>0</v>
      </c>
    </row>
    <row r="152" spans="1:24" x14ac:dyDescent="0.3">
      <c r="A152" s="21">
        <v>6</v>
      </c>
      <c r="B152" s="60" t="s">
        <v>0</v>
      </c>
      <c r="C152" s="61"/>
      <c r="D152" s="3"/>
      <c r="E152" s="3"/>
      <c r="F152" s="3"/>
      <c r="G152" s="3"/>
      <c r="H152" s="3"/>
      <c r="I152" s="3"/>
      <c r="J152" s="3"/>
      <c r="K152" s="3"/>
      <c r="L152" s="52">
        <f>SUM(D152:K152)</f>
        <v>0</v>
      </c>
      <c r="M152" s="71">
        <f>IF($E$2="CEA",FLOOR(IF(L154&gt;Lookup!$E$1,L154-Lookup!$E$1+TIME(3,0,1),0),TIME(0,15,0)),IF($E$2="SU",FLOOR(IF(L154&gt;Lookup!$E$1,L154-Lookup!$E$1+TIME(3,0,1),0),TIME(0,30,0)),FLOOR(IF(L154&gt;Lookup!$E$1,L154-Lookup!$E$1+TIME(5,0,1),0),TIME(0,30,0))))</f>
        <v>0</v>
      </c>
      <c r="N152" s="74">
        <v>0</v>
      </c>
      <c r="O152" s="77"/>
      <c r="P152" s="78"/>
    </row>
    <row r="153" spans="1:24" x14ac:dyDescent="0.3">
      <c r="A153" s="21">
        <v>6</v>
      </c>
      <c r="B153" s="60" t="s">
        <v>1</v>
      </c>
      <c r="C153" s="61"/>
      <c r="D153" s="4"/>
      <c r="E153" s="4"/>
      <c r="F153" s="4"/>
      <c r="G153" s="4"/>
      <c r="H153" s="4"/>
      <c r="I153" s="4"/>
      <c r="J153" s="4"/>
      <c r="K153" s="4"/>
      <c r="L153" s="52">
        <f>SUM(D153:K153)</f>
        <v>0</v>
      </c>
      <c r="M153" s="72"/>
      <c r="N153" s="75"/>
      <c r="O153" s="77"/>
      <c r="P153" s="78"/>
    </row>
    <row r="154" spans="1:24" ht="14.4" thickBot="1" x14ac:dyDescent="0.35">
      <c r="A154" s="21">
        <v>6</v>
      </c>
      <c r="B154" s="62" t="s">
        <v>3</v>
      </c>
      <c r="C154" s="63"/>
      <c r="D154" s="54">
        <f>IF((D152)&gt;TIME(16,0,0),TIME(16,0,0),D152)</f>
        <v>0</v>
      </c>
      <c r="E154" s="54">
        <f t="shared" ref="E154:J154" si="333">IF((E152)&gt;TIME(16,0,0),TIME(16,0,0),E152)</f>
        <v>0</v>
      </c>
      <c r="F154" s="54">
        <f t="shared" si="333"/>
        <v>0</v>
      </c>
      <c r="G154" s="54">
        <f t="shared" si="333"/>
        <v>0</v>
      </c>
      <c r="H154" s="54">
        <f t="shared" si="333"/>
        <v>0</v>
      </c>
      <c r="I154" s="54">
        <f t="shared" si="333"/>
        <v>0</v>
      </c>
      <c r="J154" s="54">
        <f t="shared" si="333"/>
        <v>0</v>
      </c>
      <c r="K154" s="54" t="str">
        <f>IF($L$6="Yes",(IF((K152)&gt;TIME(16,0,0),TIME(16,0,0),K152)),"")</f>
        <v/>
      </c>
      <c r="L154" s="53">
        <f>SUM(D154:K154)</f>
        <v>0</v>
      </c>
      <c r="M154" s="73"/>
      <c r="N154" s="76"/>
      <c r="O154" s="77"/>
      <c r="P154" s="78"/>
    </row>
    <row r="155" spans="1:24" x14ac:dyDescent="0.3">
      <c r="A155" s="21">
        <v>6</v>
      </c>
      <c r="B155" s="47" t="s">
        <v>20</v>
      </c>
      <c r="C155" s="46">
        <f>C151+1</f>
        <v>35</v>
      </c>
      <c r="D155" s="49">
        <f>J151+1</f>
        <v>45159</v>
      </c>
      <c r="E155" s="49">
        <f>D155+1</f>
        <v>45160</v>
      </c>
      <c r="F155" s="49">
        <f t="shared" ref="F155:J155" si="334">E155+1</f>
        <v>45161</v>
      </c>
      <c r="G155" s="49">
        <f t="shared" si="334"/>
        <v>45162</v>
      </c>
      <c r="H155" s="49">
        <f t="shared" si="334"/>
        <v>45163</v>
      </c>
      <c r="I155" s="49">
        <f t="shared" si="334"/>
        <v>45164</v>
      </c>
      <c r="J155" s="49">
        <f t="shared" si="334"/>
        <v>45165</v>
      </c>
      <c r="K155" s="49" t="str">
        <f>IF(L6="Yes",J155+1," ")</f>
        <v xml:space="preserve"> </v>
      </c>
      <c r="L155" s="51" t="s">
        <v>2</v>
      </c>
      <c r="M155" s="51" t="s">
        <v>4</v>
      </c>
      <c r="N155" s="50" t="s">
        <v>5</v>
      </c>
      <c r="O155" s="77">
        <f>IF(O151&gt;Lookup!$E$2,O151-N156,IF(((O151-N156)+M156)&gt;Lookup!$E$2,Lookup!$E$2,IF(((O151-N156)+M156)&lt;0,0,(O151-N156)+M156)))</f>
        <v>0</v>
      </c>
      <c r="P155" s="78">
        <f t="shared" ref="P155" si="335">SUM(Q155:X155)</f>
        <v>0</v>
      </c>
      <c r="Q155" s="37">
        <f>IF((D156)&gt;TIME(16,0,0),D156-TIME(16,0,0),0)</f>
        <v>0</v>
      </c>
      <c r="R155" s="37">
        <f t="shared" ref="R155" si="336">IF((E156)&gt;TIME(16,0,0),E156-TIME(16,0,0),0)</f>
        <v>0</v>
      </c>
      <c r="S155" s="37">
        <f t="shared" ref="S155" si="337">IF((F156)&gt;TIME(16,0,0),F156-TIME(16,0,0),0)</f>
        <v>0</v>
      </c>
      <c r="T155" s="37">
        <f t="shared" ref="T155" si="338">IF((G156)&gt;TIME(16,0,0),G156-TIME(16,0,0),0)</f>
        <v>0</v>
      </c>
      <c r="U155" s="37">
        <f t="shared" ref="U155" si="339">IF((H156)&gt;TIME(16,0,0),H156-TIME(16,0,0),0)</f>
        <v>0</v>
      </c>
      <c r="V155" s="37">
        <f t="shared" ref="V155" si="340">IF((I156)&gt;TIME(16,0,0),I156-TIME(16,0,0),0)</f>
        <v>0</v>
      </c>
      <c r="W155" s="37">
        <f t="shared" ref="W155" si="341">IF((J156)&gt;TIME(16,0,0),J156-TIME(16,0,0),0)</f>
        <v>0</v>
      </c>
      <c r="X155" s="37">
        <f t="shared" ref="X155" si="342">IF((K156)&gt;TIME(16,0,0),K156-TIME(16,0,0),0)</f>
        <v>0</v>
      </c>
    </row>
    <row r="156" spans="1:24" x14ac:dyDescent="0.3">
      <c r="A156" s="21">
        <v>6</v>
      </c>
      <c r="B156" s="60" t="s">
        <v>0</v>
      </c>
      <c r="C156" s="61"/>
      <c r="D156" s="3"/>
      <c r="E156" s="3"/>
      <c r="F156" s="3"/>
      <c r="G156" s="3"/>
      <c r="H156" s="3"/>
      <c r="I156" s="3"/>
      <c r="J156" s="3"/>
      <c r="K156" s="3"/>
      <c r="L156" s="52">
        <f>SUM(D156:K156)</f>
        <v>0</v>
      </c>
      <c r="M156" s="71">
        <f>IF($E$2="CEA",FLOOR(IF(L158&gt;Lookup!$E$1,L158-Lookup!$E$1+TIME(3,0,1),0),TIME(0,15,0)),IF($E$2="SU",FLOOR(IF(L158&gt;Lookup!$E$1,L158-Lookup!$E$1+TIME(3,0,1),0),TIME(0,30,0)),FLOOR(IF(L158&gt;Lookup!$E$1,L158-Lookup!$E$1+TIME(5,0,1),0),TIME(0,30,0))))</f>
        <v>0</v>
      </c>
      <c r="N156" s="74">
        <v>0</v>
      </c>
      <c r="O156" s="77"/>
      <c r="P156" s="78"/>
    </row>
    <row r="157" spans="1:24" x14ac:dyDescent="0.3">
      <c r="A157" s="21">
        <v>6</v>
      </c>
      <c r="B157" s="60" t="s">
        <v>1</v>
      </c>
      <c r="C157" s="61"/>
      <c r="D157" s="4"/>
      <c r="E157" s="4"/>
      <c r="F157" s="4"/>
      <c r="G157" s="4"/>
      <c r="H157" s="4"/>
      <c r="I157" s="4"/>
      <c r="J157" s="4"/>
      <c r="K157" s="4"/>
      <c r="L157" s="52">
        <f>SUM(D157:K157)</f>
        <v>0</v>
      </c>
      <c r="M157" s="72"/>
      <c r="N157" s="75"/>
      <c r="O157" s="77"/>
      <c r="P157" s="78"/>
    </row>
    <row r="158" spans="1:24" ht="14.4" thickBot="1" x14ac:dyDescent="0.35">
      <c r="A158" s="21">
        <v>6</v>
      </c>
      <c r="B158" s="62" t="s">
        <v>3</v>
      </c>
      <c r="C158" s="63"/>
      <c r="D158" s="54">
        <f>IF((D156)&gt;TIME(16,0,0),TIME(16,0,0),D156)</f>
        <v>0</v>
      </c>
      <c r="E158" s="54">
        <f t="shared" ref="E158:J158" si="343">IF((E156)&gt;TIME(16,0,0),TIME(16,0,0),E156)</f>
        <v>0</v>
      </c>
      <c r="F158" s="54">
        <f t="shared" si="343"/>
        <v>0</v>
      </c>
      <c r="G158" s="54">
        <f t="shared" si="343"/>
        <v>0</v>
      </c>
      <c r="H158" s="54">
        <f t="shared" si="343"/>
        <v>0</v>
      </c>
      <c r="I158" s="54">
        <f t="shared" si="343"/>
        <v>0</v>
      </c>
      <c r="J158" s="54">
        <f t="shared" si="343"/>
        <v>0</v>
      </c>
      <c r="K158" s="54" t="str">
        <f>IF($L$6="Yes",(IF((K156)&gt;TIME(16,0,0),TIME(16,0,0),K156)),"")</f>
        <v/>
      </c>
      <c r="L158" s="53">
        <f>SUM(D158:K158)</f>
        <v>0</v>
      </c>
      <c r="M158" s="73"/>
      <c r="N158" s="76"/>
      <c r="O158" s="77"/>
      <c r="P158" s="78"/>
    </row>
    <row r="159" spans="1:24" x14ac:dyDescent="0.3">
      <c r="A159" s="21">
        <v>6</v>
      </c>
      <c r="B159" s="47" t="s">
        <v>20</v>
      </c>
      <c r="C159" s="46">
        <f>C155+1</f>
        <v>36</v>
      </c>
      <c r="D159" s="49">
        <f>J155+1</f>
        <v>45166</v>
      </c>
      <c r="E159" s="49">
        <f>D159+1</f>
        <v>45167</v>
      </c>
      <c r="F159" s="49">
        <f t="shared" ref="F159:J159" si="344">E159+1</f>
        <v>45168</v>
      </c>
      <c r="G159" s="49">
        <f t="shared" si="344"/>
        <v>45169</v>
      </c>
      <c r="H159" s="49">
        <f t="shared" si="344"/>
        <v>45170</v>
      </c>
      <c r="I159" s="49">
        <f t="shared" si="344"/>
        <v>45171</v>
      </c>
      <c r="J159" s="49">
        <f t="shared" si="344"/>
        <v>45172</v>
      </c>
      <c r="K159" s="49" t="str">
        <f>IF(L6="Yes",J159+1," ")</f>
        <v xml:space="preserve"> </v>
      </c>
      <c r="L159" s="51" t="s">
        <v>2</v>
      </c>
      <c r="M159" s="51" t="s">
        <v>4</v>
      </c>
      <c r="N159" s="50" t="s">
        <v>5</v>
      </c>
      <c r="O159" s="77">
        <f>IF(O155&gt;Lookup!$E$2,O155-N160,IF(((O155-N160)+M160)&gt;Lookup!$E$2,Lookup!$E$2,IF(((O155-N160)+M160)&lt;0,0,(O155-N160)+M160)))</f>
        <v>0</v>
      </c>
      <c r="P159" s="78">
        <f t="shared" ref="P159" si="345">SUM(Q159:X159)</f>
        <v>0</v>
      </c>
      <c r="Q159" s="37">
        <f>IF((D160)&gt;TIME(16,0,0),D160-TIME(16,0,0),0)</f>
        <v>0</v>
      </c>
      <c r="R159" s="37">
        <f t="shared" ref="R159" si="346">IF((E160)&gt;TIME(16,0,0),E160-TIME(16,0,0),0)</f>
        <v>0</v>
      </c>
      <c r="S159" s="37">
        <f t="shared" ref="S159" si="347">IF((F160)&gt;TIME(16,0,0),F160-TIME(16,0,0),0)</f>
        <v>0</v>
      </c>
      <c r="T159" s="37">
        <f t="shared" ref="T159" si="348">IF((G160)&gt;TIME(16,0,0),G160-TIME(16,0,0),0)</f>
        <v>0</v>
      </c>
      <c r="U159" s="37">
        <f t="shared" ref="U159" si="349">IF((H160)&gt;TIME(16,0,0),H160-TIME(16,0,0),0)</f>
        <v>0</v>
      </c>
      <c r="V159" s="37">
        <f t="shared" ref="V159" si="350">IF((I160)&gt;TIME(16,0,0),I160-TIME(16,0,0),0)</f>
        <v>0</v>
      </c>
      <c r="W159" s="37">
        <f t="shared" ref="W159" si="351">IF((J160)&gt;TIME(16,0,0),J160-TIME(16,0,0),0)</f>
        <v>0</v>
      </c>
      <c r="X159" s="37">
        <f t="shared" ref="X159" si="352">IF((K160)&gt;TIME(16,0,0),K160-TIME(16,0,0),0)</f>
        <v>0</v>
      </c>
    </row>
    <row r="160" spans="1:24" x14ac:dyDescent="0.3">
      <c r="A160" s="21">
        <v>6</v>
      </c>
      <c r="B160" s="60" t="s">
        <v>0</v>
      </c>
      <c r="C160" s="61"/>
      <c r="D160" s="3"/>
      <c r="E160" s="3"/>
      <c r="F160" s="3"/>
      <c r="G160" s="3"/>
      <c r="H160" s="3"/>
      <c r="I160" s="3"/>
      <c r="J160" s="3"/>
      <c r="K160" s="3"/>
      <c r="L160" s="52">
        <f>SUM(D160:K160)</f>
        <v>0</v>
      </c>
      <c r="M160" s="71">
        <f>IF($E$2="CEA",FLOOR(IF(L162&gt;Lookup!$E$1,L162-Lookup!$E$1+TIME(3,0,1),0),TIME(0,15,0)),IF($E$2="SU",FLOOR(IF(L162&gt;Lookup!$E$1,L162-Lookup!$E$1+TIME(3,0,1),0),TIME(0,30,0)),FLOOR(IF(L162&gt;Lookup!$E$1,L162-Lookup!$E$1+TIME(5,0,1),0),TIME(0,30,0))))</f>
        <v>0</v>
      </c>
      <c r="N160" s="74">
        <v>0</v>
      </c>
      <c r="O160" s="77"/>
      <c r="P160" s="78"/>
    </row>
    <row r="161" spans="1:24" x14ac:dyDescent="0.3">
      <c r="A161" s="21">
        <v>6</v>
      </c>
      <c r="B161" s="60" t="s">
        <v>1</v>
      </c>
      <c r="C161" s="61"/>
      <c r="D161" s="4"/>
      <c r="E161" s="4"/>
      <c r="F161" s="4"/>
      <c r="G161" s="4"/>
      <c r="H161" s="4"/>
      <c r="I161" s="4"/>
      <c r="J161" s="4"/>
      <c r="K161" s="4"/>
      <c r="L161" s="52">
        <f>SUM(D161:K161)</f>
        <v>0</v>
      </c>
      <c r="M161" s="72"/>
      <c r="N161" s="75"/>
      <c r="O161" s="77"/>
      <c r="P161" s="78"/>
    </row>
    <row r="162" spans="1:24" ht="14.4" thickBot="1" x14ac:dyDescent="0.35">
      <c r="A162" s="28">
        <v>6</v>
      </c>
      <c r="B162" s="62" t="s">
        <v>3</v>
      </c>
      <c r="C162" s="63"/>
      <c r="D162" s="54">
        <f>IF((D160)&gt;TIME(16,0,0),TIME(16,0,0),D160)</f>
        <v>0</v>
      </c>
      <c r="E162" s="54">
        <f t="shared" ref="E162:J162" si="353">IF((E160)&gt;TIME(16,0,0),TIME(16,0,0),E160)</f>
        <v>0</v>
      </c>
      <c r="F162" s="54">
        <f t="shared" si="353"/>
        <v>0</v>
      </c>
      <c r="G162" s="54">
        <f t="shared" si="353"/>
        <v>0</v>
      </c>
      <c r="H162" s="54">
        <f t="shared" si="353"/>
        <v>0</v>
      </c>
      <c r="I162" s="54">
        <f t="shared" si="353"/>
        <v>0</v>
      </c>
      <c r="J162" s="54">
        <f t="shared" si="353"/>
        <v>0</v>
      </c>
      <c r="K162" s="54" t="str">
        <f>IF($L$6="Yes",(IF((K160)&gt;TIME(16,0,0),TIME(16,0,0),K160)),"")</f>
        <v/>
      </c>
      <c r="L162" s="53">
        <f>SUM(D162:K162)</f>
        <v>0</v>
      </c>
      <c r="M162" s="73"/>
      <c r="N162" s="76"/>
      <c r="O162" s="77"/>
      <c r="P162" s="78"/>
    </row>
    <row r="163" spans="1:24" x14ac:dyDescent="0.3">
      <c r="A163" s="22">
        <v>7</v>
      </c>
      <c r="B163" s="47" t="s">
        <v>20</v>
      </c>
      <c r="C163" s="46">
        <f>C159+1</f>
        <v>37</v>
      </c>
      <c r="D163" s="49">
        <f>J159+1</f>
        <v>45173</v>
      </c>
      <c r="E163" s="49">
        <f>D163+1</f>
        <v>45174</v>
      </c>
      <c r="F163" s="49">
        <f t="shared" ref="F163:J163" si="354">E163+1</f>
        <v>45175</v>
      </c>
      <c r="G163" s="49">
        <f t="shared" si="354"/>
        <v>45176</v>
      </c>
      <c r="H163" s="49">
        <f t="shared" si="354"/>
        <v>45177</v>
      </c>
      <c r="I163" s="49">
        <f t="shared" si="354"/>
        <v>45178</v>
      </c>
      <c r="J163" s="49">
        <f t="shared" si="354"/>
        <v>45179</v>
      </c>
      <c r="K163" s="49" t="str">
        <f>IF(L6="Yes",J163+1," ")</f>
        <v xml:space="preserve"> </v>
      </c>
      <c r="L163" s="51" t="s">
        <v>2</v>
      </c>
      <c r="M163" s="51" t="s">
        <v>4</v>
      </c>
      <c r="N163" s="50" t="s">
        <v>5</v>
      </c>
      <c r="O163" s="77">
        <f>IF(O159&gt;Lookup!$E$2,O159-N164,IF(((O159-N164)+M164)&gt;Lookup!$E$2,Lookup!$E$2,IF(((O159-N164)+M164)&lt;0,0,(O159-N164)+M164)))</f>
        <v>0</v>
      </c>
      <c r="P163" s="78">
        <f t="shared" ref="P163" si="355">SUM(Q163:X163)</f>
        <v>0</v>
      </c>
      <c r="Q163" s="37">
        <f>IF((D164)&gt;TIME(16,0,0),D164-TIME(16,0,0),0)</f>
        <v>0</v>
      </c>
      <c r="R163" s="37">
        <f t="shared" ref="R163" si="356">IF((E164)&gt;TIME(16,0,0),E164-TIME(16,0,0),0)</f>
        <v>0</v>
      </c>
      <c r="S163" s="37">
        <f t="shared" ref="S163" si="357">IF((F164)&gt;TIME(16,0,0),F164-TIME(16,0,0),0)</f>
        <v>0</v>
      </c>
      <c r="T163" s="37">
        <f t="shared" ref="T163" si="358">IF((G164)&gt;TIME(16,0,0),G164-TIME(16,0,0),0)</f>
        <v>0</v>
      </c>
      <c r="U163" s="37">
        <f t="shared" ref="U163" si="359">IF((H164)&gt;TIME(16,0,0),H164-TIME(16,0,0),0)</f>
        <v>0</v>
      </c>
      <c r="V163" s="37">
        <f t="shared" ref="V163" si="360">IF((I164)&gt;TIME(16,0,0),I164-TIME(16,0,0),0)</f>
        <v>0</v>
      </c>
      <c r="W163" s="37">
        <f t="shared" ref="W163" si="361">IF((J164)&gt;TIME(16,0,0),J164-TIME(16,0,0),0)</f>
        <v>0</v>
      </c>
      <c r="X163" s="37">
        <f t="shared" ref="X163" si="362">IF((K164)&gt;TIME(16,0,0),K164-TIME(16,0,0),0)</f>
        <v>0</v>
      </c>
    </row>
    <row r="164" spans="1:24" x14ac:dyDescent="0.3">
      <c r="A164" s="22">
        <v>7</v>
      </c>
      <c r="B164" s="60" t="s">
        <v>0</v>
      </c>
      <c r="C164" s="61"/>
      <c r="D164" s="3"/>
      <c r="E164" s="3"/>
      <c r="F164" s="3"/>
      <c r="G164" s="3"/>
      <c r="H164" s="3"/>
      <c r="I164" s="3"/>
      <c r="J164" s="3"/>
      <c r="K164" s="3"/>
      <c r="L164" s="52">
        <f>SUM(D164:K164)</f>
        <v>0</v>
      </c>
      <c r="M164" s="71">
        <f>IF($E$2="CEA",FLOOR(IF(L166&gt;Lookup!$E$1,L166-Lookup!$E$1+TIME(3,0,1),0),TIME(0,15,0)),IF($E$2="SU",FLOOR(IF(L166&gt;Lookup!$E$1,L166-Lookup!$E$1+TIME(3,0,1),0),TIME(0,30,0)),FLOOR(IF(L166&gt;Lookup!$E$1,L166-Lookup!$E$1+TIME(5,0,1),0),TIME(0,30,0))))</f>
        <v>0</v>
      </c>
      <c r="N164" s="74">
        <v>0</v>
      </c>
      <c r="O164" s="77"/>
      <c r="P164" s="78"/>
    </row>
    <row r="165" spans="1:24" x14ac:dyDescent="0.3">
      <c r="A165" s="22">
        <v>7</v>
      </c>
      <c r="B165" s="60" t="s">
        <v>1</v>
      </c>
      <c r="C165" s="61"/>
      <c r="D165" s="4"/>
      <c r="E165" s="4"/>
      <c r="F165" s="4"/>
      <c r="G165" s="4"/>
      <c r="H165" s="4"/>
      <c r="I165" s="4"/>
      <c r="J165" s="4"/>
      <c r="K165" s="4"/>
      <c r="L165" s="52">
        <f>SUM(D165:K165)</f>
        <v>0</v>
      </c>
      <c r="M165" s="72"/>
      <c r="N165" s="75"/>
      <c r="O165" s="77"/>
      <c r="P165" s="78"/>
    </row>
    <row r="166" spans="1:24" ht="14.4" thickBot="1" x14ac:dyDescent="0.35">
      <c r="A166" s="22">
        <v>7</v>
      </c>
      <c r="B166" s="62" t="s">
        <v>3</v>
      </c>
      <c r="C166" s="63"/>
      <c r="D166" s="54">
        <f>IF((D164)&gt;TIME(16,0,0),TIME(16,0,0),D164)</f>
        <v>0</v>
      </c>
      <c r="E166" s="54">
        <f t="shared" ref="E166:J166" si="363">IF((E164)&gt;TIME(16,0,0),TIME(16,0,0),E164)</f>
        <v>0</v>
      </c>
      <c r="F166" s="54">
        <f t="shared" si="363"/>
        <v>0</v>
      </c>
      <c r="G166" s="54">
        <f t="shared" si="363"/>
        <v>0</v>
      </c>
      <c r="H166" s="54">
        <f t="shared" si="363"/>
        <v>0</v>
      </c>
      <c r="I166" s="54">
        <f t="shared" si="363"/>
        <v>0</v>
      </c>
      <c r="J166" s="54">
        <f t="shared" si="363"/>
        <v>0</v>
      </c>
      <c r="K166" s="54" t="str">
        <f>IF($L$6="Yes",(IF((K164)&gt;TIME(16,0,0),TIME(16,0,0),K164)),"")</f>
        <v/>
      </c>
      <c r="L166" s="53">
        <f>SUM(D166:K166)</f>
        <v>0</v>
      </c>
      <c r="M166" s="73"/>
      <c r="N166" s="76"/>
      <c r="O166" s="77"/>
      <c r="P166" s="78"/>
    </row>
    <row r="167" spans="1:24" x14ac:dyDescent="0.3">
      <c r="A167" s="22">
        <v>7</v>
      </c>
      <c r="B167" s="47" t="s">
        <v>20</v>
      </c>
      <c r="C167" s="46">
        <f>C163+1</f>
        <v>38</v>
      </c>
      <c r="D167" s="49">
        <f>J163+1</f>
        <v>45180</v>
      </c>
      <c r="E167" s="49">
        <f>D167+1</f>
        <v>45181</v>
      </c>
      <c r="F167" s="49">
        <f t="shared" ref="F167:J167" si="364">E167+1</f>
        <v>45182</v>
      </c>
      <c r="G167" s="49">
        <f t="shared" si="364"/>
        <v>45183</v>
      </c>
      <c r="H167" s="49">
        <f t="shared" si="364"/>
        <v>45184</v>
      </c>
      <c r="I167" s="49">
        <f t="shared" si="364"/>
        <v>45185</v>
      </c>
      <c r="J167" s="49">
        <f t="shared" si="364"/>
        <v>45186</v>
      </c>
      <c r="K167" s="49" t="str">
        <f>IF(L6="Yes",J167+1," ")</f>
        <v xml:space="preserve"> </v>
      </c>
      <c r="L167" s="51" t="s">
        <v>2</v>
      </c>
      <c r="M167" s="51" t="s">
        <v>4</v>
      </c>
      <c r="N167" s="50" t="s">
        <v>5</v>
      </c>
      <c r="O167" s="77">
        <f>IF(O163&gt;Lookup!$E$2,O163-N168,IF(((O163-N168)+M168)&gt;Lookup!$E$2,Lookup!$E$2,IF(((O163-N168)+M168)&lt;0,0,(O163-N168)+M168)))</f>
        <v>0</v>
      </c>
      <c r="P167" s="78">
        <f t="shared" ref="P167" si="365">SUM(Q167:X167)</f>
        <v>0</v>
      </c>
      <c r="Q167" s="37">
        <f>IF((D168)&gt;TIME(16,0,0),D168-TIME(16,0,0),0)</f>
        <v>0</v>
      </c>
      <c r="R167" s="37">
        <f t="shared" ref="R167" si="366">IF((E168)&gt;TIME(16,0,0),E168-TIME(16,0,0),0)</f>
        <v>0</v>
      </c>
      <c r="S167" s="37">
        <f t="shared" ref="S167" si="367">IF((F168)&gt;TIME(16,0,0),F168-TIME(16,0,0),0)</f>
        <v>0</v>
      </c>
      <c r="T167" s="37">
        <f t="shared" ref="T167" si="368">IF((G168)&gt;TIME(16,0,0),G168-TIME(16,0,0),0)</f>
        <v>0</v>
      </c>
      <c r="U167" s="37">
        <f t="shared" ref="U167" si="369">IF((H168)&gt;TIME(16,0,0),H168-TIME(16,0,0),0)</f>
        <v>0</v>
      </c>
      <c r="V167" s="37">
        <f t="shared" ref="V167" si="370">IF((I168)&gt;TIME(16,0,0),I168-TIME(16,0,0),0)</f>
        <v>0</v>
      </c>
      <c r="W167" s="37">
        <f t="shared" ref="W167" si="371">IF((J168)&gt;TIME(16,0,0),J168-TIME(16,0,0),0)</f>
        <v>0</v>
      </c>
      <c r="X167" s="37">
        <f t="shared" ref="X167" si="372">IF((K168)&gt;TIME(16,0,0),K168-TIME(16,0,0),0)</f>
        <v>0</v>
      </c>
    </row>
    <row r="168" spans="1:24" x14ac:dyDescent="0.3">
      <c r="A168" s="22">
        <v>7</v>
      </c>
      <c r="B168" s="60" t="s">
        <v>0</v>
      </c>
      <c r="C168" s="61"/>
      <c r="D168" s="3"/>
      <c r="E168" s="3"/>
      <c r="F168" s="3"/>
      <c r="G168" s="3"/>
      <c r="H168" s="3"/>
      <c r="I168" s="3"/>
      <c r="J168" s="3"/>
      <c r="K168" s="3"/>
      <c r="L168" s="52">
        <f>SUM(D168:K168)</f>
        <v>0</v>
      </c>
      <c r="M168" s="71">
        <f>IF($E$2="CEA",FLOOR(IF(L170&gt;Lookup!$E$1,L170-Lookup!$E$1+TIME(3,0,1),0),TIME(0,15,0)),IF($E$2="SU",FLOOR(IF(L170&gt;Lookup!$E$1,L170-Lookup!$E$1+TIME(3,0,1),0),TIME(0,30,0)),FLOOR(IF(L170&gt;Lookup!$E$1,L170-Lookup!$E$1+TIME(5,0,1),0),TIME(0,30,0))))</f>
        <v>0</v>
      </c>
      <c r="N168" s="74">
        <v>0</v>
      </c>
      <c r="O168" s="77"/>
      <c r="P168" s="78"/>
    </row>
    <row r="169" spans="1:24" x14ac:dyDescent="0.3">
      <c r="A169" s="22">
        <v>7</v>
      </c>
      <c r="B169" s="60" t="s">
        <v>1</v>
      </c>
      <c r="C169" s="61"/>
      <c r="D169" s="4"/>
      <c r="E169" s="4"/>
      <c r="F169" s="4"/>
      <c r="G169" s="4"/>
      <c r="H169" s="4"/>
      <c r="I169" s="4"/>
      <c r="J169" s="4"/>
      <c r="K169" s="4"/>
      <c r="L169" s="52">
        <f>SUM(D169:K169)</f>
        <v>0</v>
      </c>
      <c r="M169" s="72"/>
      <c r="N169" s="75"/>
      <c r="O169" s="77"/>
      <c r="P169" s="78"/>
    </row>
    <row r="170" spans="1:24" ht="14.4" thickBot="1" x14ac:dyDescent="0.35">
      <c r="A170" s="22">
        <v>7</v>
      </c>
      <c r="B170" s="62" t="s">
        <v>3</v>
      </c>
      <c r="C170" s="63"/>
      <c r="D170" s="54">
        <f>IF((D168)&gt;TIME(16,0,0),TIME(16,0,0),D168)</f>
        <v>0</v>
      </c>
      <c r="E170" s="54">
        <f t="shared" ref="E170:J170" si="373">IF((E168)&gt;TIME(16,0,0),TIME(16,0,0),E168)</f>
        <v>0</v>
      </c>
      <c r="F170" s="54">
        <f t="shared" si="373"/>
        <v>0</v>
      </c>
      <c r="G170" s="54">
        <f t="shared" si="373"/>
        <v>0</v>
      </c>
      <c r="H170" s="54">
        <f t="shared" si="373"/>
        <v>0</v>
      </c>
      <c r="I170" s="54">
        <f t="shared" si="373"/>
        <v>0</v>
      </c>
      <c r="J170" s="54">
        <f t="shared" si="373"/>
        <v>0</v>
      </c>
      <c r="K170" s="54" t="str">
        <f>IF($L$6="Yes",(IF((K168)&gt;TIME(16,0,0),TIME(16,0,0),K168)),"")</f>
        <v/>
      </c>
      <c r="L170" s="53">
        <f>SUM(D170:K170)</f>
        <v>0</v>
      </c>
      <c r="M170" s="73"/>
      <c r="N170" s="76"/>
      <c r="O170" s="77"/>
      <c r="P170" s="78"/>
    </row>
    <row r="171" spans="1:24" x14ac:dyDescent="0.3">
      <c r="A171" s="22">
        <v>7</v>
      </c>
      <c r="B171" s="47" t="s">
        <v>20</v>
      </c>
      <c r="C171" s="46">
        <f>C167+1</f>
        <v>39</v>
      </c>
      <c r="D171" s="49">
        <f>J167+1</f>
        <v>45187</v>
      </c>
      <c r="E171" s="49">
        <f>D171+1</f>
        <v>45188</v>
      </c>
      <c r="F171" s="49">
        <f t="shared" ref="F171:J171" si="374">E171+1</f>
        <v>45189</v>
      </c>
      <c r="G171" s="49">
        <f t="shared" si="374"/>
        <v>45190</v>
      </c>
      <c r="H171" s="49">
        <f t="shared" si="374"/>
        <v>45191</v>
      </c>
      <c r="I171" s="49">
        <f t="shared" si="374"/>
        <v>45192</v>
      </c>
      <c r="J171" s="49">
        <f t="shared" si="374"/>
        <v>45193</v>
      </c>
      <c r="K171" s="49" t="str">
        <f>IF(L6="Yes",J171+1," ")</f>
        <v xml:space="preserve"> </v>
      </c>
      <c r="L171" s="51" t="s">
        <v>2</v>
      </c>
      <c r="M171" s="51" t="s">
        <v>4</v>
      </c>
      <c r="N171" s="50" t="s">
        <v>5</v>
      </c>
      <c r="O171" s="77">
        <f>IF(O167&gt;Lookup!$E$2,O167-N172,IF(((O167-N172)+M172)&gt;Lookup!$E$2,Lookup!$E$2,IF(((O167-N172)+M172)&lt;0,0,(O167-N172)+M172)))</f>
        <v>0</v>
      </c>
      <c r="P171" s="78">
        <f t="shared" ref="P171" si="375">SUM(Q171:X171)</f>
        <v>0</v>
      </c>
      <c r="Q171" s="37">
        <f>IF((D172)&gt;TIME(16,0,0),D172-TIME(16,0,0),0)</f>
        <v>0</v>
      </c>
      <c r="R171" s="37">
        <f t="shared" ref="R171" si="376">IF((E172)&gt;TIME(16,0,0),E172-TIME(16,0,0),0)</f>
        <v>0</v>
      </c>
      <c r="S171" s="37">
        <f t="shared" ref="S171" si="377">IF((F172)&gt;TIME(16,0,0),F172-TIME(16,0,0),0)</f>
        <v>0</v>
      </c>
      <c r="T171" s="37">
        <f t="shared" ref="T171" si="378">IF((G172)&gt;TIME(16,0,0),G172-TIME(16,0,0),0)</f>
        <v>0</v>
      </c>
      <c r="U171" s="37">
        <f t="shared" ref="U171" si="379">IF((H172)&gt;TIME(16,0,0),H172-TIME(16,0,0),0)</f>
        <v>0</v>
      </c>
      <c r="V171" s="37">
        <f t="shared" ref="V171" si="380">IF((I172)&gt;TIME(16,0,0),I172-TIME(16,0,0),0)</f>
        <v>0</v>
      </c>
      <c r="W171" s="37">
        <f t="shared" ref="W171" si="381">IF((J172)&gt;TIME(16,0,0),J172-TIME(16,0,0),0)</f>
        <v>0</v>
      </c>
      <c r="X171" s="37">
        <f t="shared" ref="X171" si="382">IF((K172)&gt;TIME(16,0,0),K172-TIME(16,0,0),0)</f>
        <v>0</v>
      </c>
    </row>
    <row r="172" spans="1:24" x14ac:dyDescent="0.3">
      <c r="A172" s="22">
        <v>7</v>
      </c>
      <c r="B172" s="60" t="s">
        <v>0</v>
      </c>
      <c r="C172" s="61"/>
      <c r="D172" s="3"/>
      <c r="E172" s="3"/>
      <c r="F172" s="3"/>
      <c r="G172" s="3"/>
      <c r="H172" s="3"/>
      <c r="I172" s="3"/>
      <c r="J172" s="3"/>
      <c r="K172" s="3"/>
      <c r="L172" s="52">
        <f>SUM(D172:K172)</f>
        <v>0</v>
      </c>
      <c r="M172" s="71">
        <f>IF($E$2="CEA",FLOOR(IF(L174&gt;Lookup!$E$1,L174-Lookup!$E$1+TIME(3,0,1),0),TIME(0,15,0)),IF($E$2="SU",FLOOR(IF(L174&gt;Lookup!$E$1,L174-Lookup!$E$1+TIME(3,0,1),0),TIME(0,30,0)),FLOOR(IF(L174&gt;Lookup!$E$1,L174-Lookup!$E$1+TIME(5,0,1),0),TIME(0,30,0))))</f>
        <v>0</v>
      </c>
      <c r="N172" s="74">
        <v>0</v>
      </c>
      <c r="O172" s="77"/>
      <c r="P172" s="78"/>
    </row>
    <row r="173" spans="1:24" x14ac:dyDescent="0.3">
      <c r="A173" s="22">
        <v>7</v>
      </c>
      <c r="B173" s="60" t="s">
        <v>1</v>
      </c>
      <c r="C173" s="61"/>
      <c r="D173" s="4"/>
      <c r="E173" s="4"/>
      <c r="F173" s="4"/>
      <c r="G173" s="4"/>
      <c r="H173" s="4"/>
      <c r="I173" s="4"/>
      <c r="J173" s="4"/>
      <c r="K173" s="4"/>
      <c r="L173" s="52">
        <f>SUM(D173:K173)</f>
        <v>0</v>
      </c>
      <c r="M173" s="72"/>
      <c r="N173" s="75"/>
      <c r="O173" s="77"/>
      <c r="P173" s="78"/>
    </row>
    <row r="174" spans="1:24" ht="14.4" thickBot="1" x14ac:dyDescent="0.35">
      <c r="A174" s="22">
        <v>7</v>
      </c>
      <c r="B174" s="62" t="s">
        <v>3</v>
      </c>
      <c r="C174" s="63"/>
      <c r="D174" s="54">
        <f>IF((D172)&gt;TIME(16,0,0),TIME(16,0,0),D172)</f>
        <v>0</v>
      </c>
      <c r="E174" s="54">
        <f t="shared" ref="E174:J174" si="383">IF((E172)&gt;TIME(16,0,0),TIME(16,0,0),E172)</f>
        <v>0</v>
      </c>
      <c r="F174" s="54">
        <f t="shared" si="383"/>
        <v>0</v>
      </c>
      <c r="G174" s="54">
        <f t="shared" si="383"/>
        <v>0</v>
      </c>
      <c r="H174" s="54">
        <f t="shared" si="383"/>
        <v>0</v>
      </c>
      <c r="I174" s="54">
        <f t="shared" si="383"/>
        <v>0</v>
      </c>
      <c r="J174" s="54">
        <f t="shared" si="383"/>
        <v>0</v>
      </c>
      <c r="K174" s="54" t="str">
        <f>IF($L$6="Yes",(IF((K172)&gt;TIME(16,0,0),TIME(16,0,0),K172)),"")</f>
        <v/>
      </c>
      <c r="L174" s="53">
        <f>SUM(D174:K174)</f>
        <v>0</v>
      </c>
      <c r="M174" s="73"/>
      <c r="N174" s="76"/>
      <c r="O174" s="77"/>
      <c r="P174" s="78"/>
    </row>
    <row r="175" spans="1:24" x14ac:dyDescent="0.3">
      <c r="A175" s="22">
        <v>7</v>
      </c>
      <c r="B175" s="47" t="s">
        <v>20</v>
      </c>
      <c r="C175" s="46">
        <f>C171+1</f>
        <v>40</v>
      </c>
      <c r="D175" s="49">
        <f>J171+1</f>
        <v>45194</v>
      </c>
      <c r="E175" s="49">
        <f>D175+1</f>
        <v>45195</v>
      </c>
      <c r="F175" s="49">
        <f t="shared" ref="F175:J175" si="384">E175+1</f>
        <v>45196</v>
      </c>
      <c r="G175" s="49">
        <f t="shared" si="384"/>
        <v>45197</v>
      </c>
      <c r="H175" s="49">
        <f t="shared" si="384"/>
        <v>45198</v>
      </c>
      <c r="I175" s="49">
        <f t="shared" si="384"/>
        <v>45199</v>
      </c>
      <c r="J175" s="49">
        <f t="shared" si="384"/>
        <v>45200</v>
      </c>
      <c r="K175" s="49" t="str">
        <f>IF(L6="Yes",J175+1," ")</f>
        <v xml:space="preserve"> </v>
      </c>
      <c r="L175" s="51" t="s">
        <v>2</v>
      </c>
      <c r="M175" s="51" t="s">
        <v>4</v>
      </c>
      <c r="N175" s="50" t="s">
        <v>5</v>
      </c>
      <c r="O175" s="77">
        <f>IF(O171&gt;Lookup!$E$2,O171-N176,IF(((O171-N176)+M176)&gt;Lookup!$E$2,Lookup!$E$2,IF(((O171-N176)+M176)&lt;0,0,(O171-N176)+M176)))</f>
        <v>0</v>
      </c>
      <c r="P175" s="78">
        <f t="shared" ref="P175" si="385">SUM(Q175:X175)</f>
        <v>0</v>
      </c>
      <c r="Q175" s="37">
        <f>IF((D176)&gt;TIME(16,0,0),D176-TIME(16,0,0),0)</f>
        <v>0</v>
      </c>
      <c r="R175" s="37">
        <f t="shared" ref="R175" si="386">IF((E176)&gt;TIME(16,0,0),E176-TIME(16,0,0),0)</f>
        <v>0</v>
      </c>
      <c r="S175" s="37">
        <f t="shared" ref="S175" si="387">IF((F176)&gt;TIME(16,0,0),F176-TIME(16,0,0),0)</f>
        <v>0</v>
      </c>
      <c r="T175" s="37">
        <f t="shared" ref="T175" si="388">IF((G176)&gt;TIME(16,0,0),G176-TIME(16,0,0),0)</f>
        <v>0</v>
      </c>
      <c r="U175" s="37">
        <f t="shared" ref="U175" si="389">IF((H176)&gt;TIME(16,0,0),H176-TIME(16,0,0),0)</f>
        <v>0</v>
      </c>
      <c r="V175" s="37">
        <f t="shared" ref="V175" si="390">IF((I176)&gt;TIME(16,0,0),I176-TIME(16,0,0),0)</f>
        <v>0</v>
      </c>
      <c r="W175" s="37">
        <f t="shared" ref="W175" si="391">IF((J176)&gt;TIME(16,0,0),J176-TIME(16,0,0),0)</f>
        <v>0</v>
      </c>
      <c r="X175" s="37">
        <f t="shared" ref="X175" si="392">IF((K176)&gt;TIME(16,0,0),K176-TIME(16,0,0),0)</f>
        <v>0</v>
      </c>
    </row>
    <row r="176" spans="1:24" x14ac:dyDescent="0.3">
      <c r="A176" s="22">
        <v>7</v>
      </c>
      <c r="B176" s="60" t="s">
        <v>0</v>
      </c>
      <c r="C176" s="61"/>
      <c r="D176" s="3"/>
      <c r="E176" s="3"/>
      <c r="F176" s="3"/>
      <c r="G176" s="3"/>
      <c r="H176" s="3"/>
      <c r="I176" s="3"/>
      <c r="J176" s="3"/>
      <c r="K176" s="3"/>
      <c r="L176" s="52">
        <f>SUM(D176:K176)</f>
        <v>0</v>
      </c>
      <c r="M176" s="71">
        <f>IF($E$2="CEA",FLOOR(IF(L178&gt;Lookup!$E$1,L178-Lookup!$E$1+TIME(3,0,1),0),TIME(0,15,0)),IF($E$2="SU",FLOOR(IF(L178&gt;Lookup!$E$1,L178-Lookup!$E$1+TIME(3,0,1),0),TIME(0,30,0)),FLOOR(IF(L178&gt;Lookup!$E$1,L178-Lookup!$E$1+TIME(5,0,1),0),TIME(0,30,0))))</f>
        <v>0</v>
      </c>
      <c r="N176" s="74">
        <v>0</v>
      </c>
      <c r="O176" s="77"/>
      <c r="P176" s="78"/>
    </row>
    <row r="177" spans="1:24" x14ac:dyDescent="0.3">
      <c r="A177" s="22">
        <v>7</v>
      </c>
      <c r="B177" s="60" t="s">
        <v>1</v>
      </c>
      <c r="C177" s="61"/>
      <c r="D177" s="4"/>
      <c r="E177" s="4"/>
      <c r="F177" s="4"/>
      <c r="G177" s="4"/>
      <c r="H177" s="4"/>
      <c r="I177" s="4"/>
      <c r="J177" s="4"/>
      <c r="K177" s="4"/>
      <c r="L177" s="52">
        <f>SUM(D177:K177)</f>
        <v>0</v>
      </c>
      <c r="M177" s="72"/>
      <c r="N177" s="75"/>
      <c r="O177" s="77"/>
      <c r="P177" s="78"/>
    </row>
    <row r="178" spans="1:24" ht="14.4" thickBot="1" x14ac:dyDescent="0.35">
      <c r="A178" s="22">
        <v>7</v>
      </c>
      <c r="B178" s="62" t="s">
        <v>3</v>
      </c>
      <c r="C178" s="63"/>
      <c r="D178" s="54">
        <f>IF((D176)&gt;TIME(16,0,0),TIME(16,0,0),D176)</f>
        <v>0</v>
      </c>
      <c r="E178" s="54">
        <f t="shared" ref="E178:J178" si="393">IF((E176)&gt;TIME(16,0,0),TIME(16,0,0),E176)</f>
        <v>0</v>
      </c>
      <c r="F178" s="54">
        <f t="shared" si="393"/>
        <v>0</v>
      </c>
      <c r="G178" s="54">
        <f t="shared" si="393"/>
        <v>0</v>
      </c>
      <c r="H178" s="54">
        <f t="shared" si="393"/>
        <v>0</v>
      </c>
      <c r="I178" s="54">
        <f t="shared" si="393"/>
        <v>0</v>
      </c>
      <c r="J178" s="54">
        <f t="shared" si="393"/>
        <v>0</v>
      </c>
      <c r="K178" s="54" t="str">
        <f>IF($L$6="Yes",(IF((K176)&gt;TIME(16,0,0),TIME(16,0,0),K176)),"")</f>
        <v/>
      </c>
      <c r="L178" s="53">
        <f>SUM(D178:K178)</f>
        <v>0</v>
      </c>
      <c r="M178" s="73"/>
      <c r="N178" s="76"/>
      <c r="O178" s="77"/>
      <c r="P178" s="78"/>
    </row>
    <row r="179" spans="1:24" x14ac:dyDescent="0.3">
      <c r="A179" s="22">
        <v>7</v>
      </c>
      <c r="B179" s="47" t="s">
        <v>20</v>
      </c>
      <c r="C179" s="46">
        <f>C175+1</f>
        <v>41</v>
      </c>
      <c r="D179" s="49">
        <f>J175+1</f>
        <v>45201</v>
      </c>
      <c r="E179" s="49">
        <f>D179+1</f>
        <v>45202</v>
      </c>
      <c r="F179" s="49">
        <f t="shared" ref="F179:J179" si="394">E179+1</f>
        <v>45203</v>
      </c>
      <c r="G179" s="49">
        <f t="shared" si="394"/>
        <v>45204</v>
      </c>
      <c r="H179" s="49">
        <f t="shared" si="394"/>
        <v>45205</v>
      </c>
      <c r="I179" s="49">
        <f t="shared" si="394"/>
        <v>45206</v>
      </c>
      <c r="J179" s="49">
        <f t="shared" si="394"/>
        <v>45207</v>
      </c>
      <c r="K179" s="49" t="str">
        <f>IF(L6="Yes",J179+1," ")</f>
        <v xml:space="preserve"> </v>
      </c>
      <c r="L179" s="51" t="s">
        <v>2</v>
      </c>
      <c r="M179" s="51" t="s">
        <v>4</v>
      </c>
      <c r="N179" s="50" t="s">
        <v>5</v>
      </c>
      <c r="O179" s="77">
        <f>IF(O175&gt;Lookup!$E$2,O175-N180,IF(((O175-N180)+M180)&gt;Lookup!$E$2,Lookup!$E$2,IF(((O175-N180)+M180)&lt;0,0,(O175-N180)+M180)))</f>
        <v>0</v>
      </c>
      <c r="P179" s="78">
        <f t="shared" ref="P179" si="395">SUM(Q179:X179)</f>
        <v>0</v>
      </c>
      <c r="Q179" s="37">
        <f>IF((D180)&gt;TIME(16,0,0),D180-TIME(16,0,0),0)</f>
        <v>0</v>
      </c>
      <c r="R179" s="37">
        <f t="shared" ref="R179" si="396">IF((E180)&gt;TIME(16,0,0),E180-TIME(16,0,0),0)</f>
        <v>0</v>
      </c>
      <c r="S179" s="37">
        <f t="shared" ref="S179" si="397">IF((F180)&gt;TIME(16,0,0),F180-TIME(16,0,0),0)</f>
        <v>0</v>
      </c>
      <c r="T179" s="37">
        <f t="shared" ref="T179" si="398">IF((G180)&gt;TIME(16,0,0),G180-TIME(16,0,0),0)</f>
        <v>0</v>
      </c>
      <c r="U179" s="37">
        <f t="shared" ref="U179" si="399">IF((H180)&gt;TIME(16,0,0),H180-TIME(16,0,0),0)</f>
        <v>0</v>
      </c>
      <c r="V179" s="37">
        <f t="shared" ref="V179" si="400">IF((I180)&gt;TIME(16,0,0),I180-TIME(16,0,0),0)</f>
        <v>0</v>
      </c>
      <c r="W179" s="37">
        <f t="shared" ref="W179" si="401">IF((J180)&gt;TIME(16,0,0),J180-TIME(16,0,0),0)</f>
        <v>0</v>
      </c>
      <c r="X179" s="37">
        <f t="shared" ref="X179" si="402">IF((K180)&gt;TIME(16,0,0),K180-TIME(16,0,0),0)</f>
        <v>0</v>
      </c>
    </row>
    <row r="180" spans="1:24" x14ac:dyDescent="0.3">
      <c r="A180" s="22">
        <v>7</v>
      </c>
      <c r="B180" s="60" t="s">
        <v>0</v>
      </c>
      <c r="C180" s="61"/>
      <c r="D180" s="3"/>
      <c r="E180" s="3"/>
      <c r="F180" s="3"/>
      <c r="G180" s="3"/>
      <c r="H180" s="3"/>
      <c r="I180" s="3"/>
      <c r="J180" s="3"/>
      <c r="K180" s="3"/>
      <c r="L180" s="52">
        <f>SUM(D180:K180)</f>
        <v>0</v>
      </c>
      <c r="M180" s="71">
        <f>IF($E$2="CEA",FLOOR(IF(L182&gt;Lookup!$E$1,L182-Lookup!$E$1+TIME(3,0,1),0),TIME(0,15,0)),IF($E$2="SU",FLOOR(IF(L182&gt;Lookup!$E$1,L182-Lookup!$E$1+TIME(3,0,1),0),TIME(0,30,0)),FLOOR(IF(L182&gt;Lookup!$E$1,L182-Lookup!$E$1+TIME(5,0,1),0),TIME(0,30,0))))</f>
        <v>0</v>
      </c>
      <c r="N180" s="74">
        <v>0</v>
      </c>
      <c r="O180" s="77"/>
      <c r="P180" s="78"/>
    </row>
    <row r="181" spans="1:24" x14ac:dyDescent="0.3">
      <c r="A181" s="22">
        <v>7</v>
      </c>
      <c r="B181" s="60" t="s">
        <v>1</v>
      </c>
      <c r="C181" s="61"/>
      <c r="D181" s="4"/>
      <c r="E181" s="4"/>
      <c r="F181" s="4"/>
      <c r="G181" s="4"/>
      <c r="H181" s="4"/>
      <c r="I181" s="4"/>
      <c r="J181" s="4"/>
      <c r="K181" s="4"/>
      <c r="L181" s="52">
        <f>SUM(D181:K181)</f>
        <v>0</v>
      </c>
      <c r="M181" s="72"/>
      <c r="N181" s="75"/>
      <c r="O181" s="77"/>
      <c r="P181" s="78"/>
    </row>
    <row r="182" spans="1:24" ht="14.4" thickBot="1" x14ac:dyDescent="0.35">
      <c r="A182" s="22">
        <v>7</v>
      </c>
      <c r="B182" s="62" t="s">
        <v>3</v>
      </c>
      <c r="C182" s="63"/>
      <c r="D182" s="54">
        <f>IF((D180)&gt;TIME(16,0,0),TIME(16,0,0),D180)</f>
        <v>0</v>
      </c>
      <c r="E182" s="54">
        <f t="shared" ref="E182:J182" si="403">IF((E180)&gt;TIME(16,0,0),TIME(16,0,0),E180)</f>
        <v>0</v>
      </c>
      <c r="F182" s="54">
        <f t="shared" si="403"/>
        <v>0</v>
      </c>
      <c r="G182" s="54">
        <f t="shared" si="403"/>
        <v>0</v>
      </c>
      <c r="H182" s="54">
        <f t="shared" si="403"/>
        <v>0</v>
      </c>
      <c r="I182" s="54">
        <f t="shared" si="403"/>
        <v>0</v>
      </c>
      <c r="J182" s="54">
        <f t="shared" si="403"/>
        <v>0</v>
      </c>
      <c r="K182" s="54" t="str">
        <f>IF($L$6="Yes",(IF((K180)&gt;TIME(16,0,0),TIME(16,0,0),K180)),"")</f>
        <v/>
      </c>
      <c r="L182" s="53">
        <f>SUM(D182:K182)</f>
        <v>0</v>
      </c>
      <c r="M182" s="73"/>
      <c r="N182" s="76"/>
      <c r="O182" s="77"/>
      <c r="P182" s="78"/>
    </row>
    <row r="183" spans="1:24" x14ac:dyDescent="0.3">
      <c r="A183" s="22">
        <v>7</v>
      </c>
      <c r="B183" s="47" t="s">
        <v>20</v>
      </c>
      <c r="C183" s="46">
        <f>C179+1</f>
        <v>42</v>
      </c>
      <c r="D183" s="49">
        <f>J179+1</f>
        <v>45208</v>
      </c>
      <c r="E183" s="49">
        <f>D183+1</f>
        <v>45209</v>
      </c>
      <c r="F183" s="49">
        <f t="shared" ref="F183:J183" si="404">E183+1</f>
        <v>45210</v>
      </c>
      <c r="G183" s="49">
        <f t="shared" si="404"/>
        <v>45211</v>
      </c>
      <c r="H183" s="49">
        <f t="shared" si="404"/>
        <v>45212</v>
      </c>
      <c r="I183" s="49">
        <f t="shared" si="404"/>
        <v>45213</v>
      </c>
      <c r="J183" s="49">
        <f t="shared" si="404"/>
        <v>45214</v>
      </c>
      <c r="K183" s="49" t="str">
        <f>IF(L6="Yes",J183+1," ")</f>
        <v xml:space="preserve"> </v>
      </c>
      <c r="L183" s="51" t="s">
        <v>2</v>
      </c>
      <c r="M183" s="51" t="s">
        <v>4</v>
      </c>
      <c r="N183" s="50" t="s">
        <v>5</v>
      </c>
      <c r="O183" s="77">
        <f>IF(O179&gt;Lookup!$E$2,O179-N184,IF(((O179-N184)+M184)&gt;Lookup!$E$2,Lookup!$E$2,IF(((O179-N184)+M184)&lt;0,0,(O179-N184)+M184)))</f>
        <v>0</v>
      </c>
      <c r="P183" s="78">
        <f t="shared" ref="P183" si="405">SUM(Q183:X183)</f>
        <v>0</v>
      </c>
      <c r="Q183" s="37">
        <f>IF((D184)&gt;TIME(16,0,0),D184-TIME(16,0,0),0)</f>
        <v>0</v>
      </c>
      <c r="R183" s="37">
        <f t="shared" ref="R183" si="406">IF((E184)&gt;TIME(16,0,0),E184-TIME(16,0,0),0)</f>
        <v>0</v>
      </c>
      <c r="S183" s="37">
        <f t="shared" ref="S183" si="407">IF((F184)&gt;TIME(16,0,0),F184-TIME(16,0,0),0)</f>
        <v>0</v>
      </c>
      <c r="T183" s="37">
        <f t="shared" ref="T183" si="408">IF((G184)&gt;TIME(16,0,0),G184-TIME(16,0,0),0)</f>
        <v>0</v>
      </c>
      <c r="U183" s="37">
        <f t="shared" ref="U183" si="409">IF((H184)&gt;TIME(16,0,0),H184-TIME(16,0,0),0)</f>
        <v>0</v>
      </c>
      <c r="V183" s="37">
        <f t="shared" ref="V183" si="410">IF((I184)&gt;TIME(16,0,0),I184-TIME(16,0,0),0)</f>
        <v>0</v>
      </c>
      <c r="W183" s="37">
        <f t="shared" ref="W183" si="411">IF((J184)&gt;TIME(16,0,0),J184-TIME(16,0,0),0)</f>
        <v>0</v>
      </c>
      <c r="X183" s="37">
        <f t="shared" ref="X183" si="412">IF((K184)&gt;TIME(16,0,0),K184-TIME(16,0,0),0)</f>
        <v>0</v>
      </c>
    </row>
    <row r="184" spans="1:24" x14ac:dyDescent="0.3">
      <c r="A184" s="22">
        <v>7</v>
      </c>
      <c r="B184" s="60" t="s">
        <v>0</v>
      </c>
      <c r="C184" s="61"/>
      <c r="D184" s="3"/>
      <c r="E184" s="3"/>
      <c r="F184" s="3"/>
      <c r="G184" s="3"/>
      <c r="H184" s="3"/>
      <c r="I184" s="3"/>
      <c r="J184" s="3"/>
      <c r="K184" s="3"/>
      <c r="L184" s="52">
        <f>SUM(D184:K184)</f>
        <v>0</v>
      </c>
      <c r="M184" s="71">
        <f>IF($E$2="CEA",FLOOR(IF(L186&gt;Lookup!$E$1,L186-Lookup!$E$1+TIME(3,0,1),0),TIME(0,15,0)),IF($E$2="SU",FLOOR(IF(L186&gt;Lookup!$E$1,L186-Lookup!$E$1+TIME(3,0,1),0),TIME(0,30,0)),FLOOR(IF(L186&gt;Lookup!$E$1,L186-Lookup!$E$1+TIME(5,0,1),0),TIME(0,30,0))))</f>
        <v>0</v>
      </c>
      <c r="N184" s="74">
        <v>0</v>
      </c>
      <c r="O184" s="77"/>
      <c r="P184" s="78"/>
    </row>
    <row r="185" spans="1:24" x14ac:dyDescent="0.3">
      <c r="A185" s="22">
        <v>7</v>
      </c>
      <c r="B185" s="60" t="s">
        <v>1</v>
      </c>
      <c r="C185" s="61"/>
      <c r="D185" s="4"/>
      <c r="E185" s="4"/>
      <c r="F185" s="4"/>
      <c r="G185" s="4"/>
      <c r="H185" s="4"/>
      <c r="I185" s="4"/>
      <c r="J185" s="4"/>
      <c r="K185" s="4"/>
      <c r="L185" s="52">
        <f>SUM(D185:K185)</f>
        <v>0</v>
      </c>
      <c r="M185" s="72"/>
      <c r="N185" s="75"/>
      <c r="O185" s="77"/>
      <c r="P185" s="78"/>
    </row>
    <row r="186" spans="1:24" ht="14.4" thickBot="1" x14ac:dyDescent="0.35">
      <c r="A186" s="29">
        <v>7</v>
      </c>
      <c r="B186" s="62" t="s">
        <v>3</v>
      </c>
      <c r="C186" s="63"/>
      <c r="D186" s="54">
        <f>IF((D184)&gt;TIME(16,0,0),TIME(16,0,0),D184)</f>
        <v>0</v>
      </c>
      <c r="E186" s="54">
        <f t="shared" ref="E186:J186" si="413">IF((E184)&gt;TIME(16,0,0),TIME(16,0,0),E184)</f>
        <v>0</v>
      </c>
      <c r="F186" s="54">
        <f t="shared" si="413"/>
        <v>0</v>
      </c>
      <c r="G186" s="54">
        <f t="shared" si="413"/>
        <v>0</v>
      </c>
      <c r="H186" s="54">
        <f t="shared" si="413"/>
        <v>0</v>
      </c>
      <c r="I186" s="54">
        <f t="shared" si="413"/>
        <v>0</v>
      </c>
      <c r="J186" s="54">
        <f t="shared" si="413"/>
        <v>0</v>
      </c>
      <c r="K186" s="54" t="str">
        <f>IF($L$6="Yes",(IF((K184)&gt;TIME(16,0,0),TIME(16,0,0),K184)),"")</f>
        <v/>
      </c>
      <c r="L186" s="53">
        <f>SUM(D186:K186)</f>
        <v>0</v>
      </c>
      <c r="M186" s="73"/>
      <c r="N186" s="76"/>
      <c r="O186" s="77"/>
      <c r="P186" s="78"/>
    </row>
    <row r="187" spans="1:24" x14ac:dyDescent="0.3">
      <c r="A187" s="39">
        <v>8</v>
      </c>
      <c r="B187" s="47" t="s">
        <v>20</v>
      </c>
      <c r="C187" s="46">
        <f>C183+1</f>
        <v>43</v>
      </c>
      <c r="D187" s="49">
        <f>J183+1</f>
        <v>45215</v>
      </c>
      <c r="E187" s="49">
        <f>D187+1</f>
        <v>45216</v>
      </c>
      <c r="F187" s="49">
        <f t="shared" ref="F187:J187" si="414">E187+1</f>
        <v>45217</v>
      </c>
      <c r="G187" s="49">
        <f t="shared" si="414"/>
        <v>45218</v>
      </c>
      <c r="H187" s="49">
        <f t="shared" si="414"/>
        <v>45219</v>
      </c>
      <c r="I187" s="49">
        <f t="shared" si="414"/>
        <v>45220</v>
      </c>
      <c r="J187" s="49">
        <f t="shared" si="414"/>
        <v>45221</v>
      </c>
      <c r="K187" s="49" t="str">
        <f>IF(L6="Yes",J187+1," ")</f>
        <v xml:space="preserve"> </v>
      </c>
      <c r="L187" s="51" t="s">
        <v>2</v>
      </c>
      <c r="M187" s="51" t="s">
        <v>4</v>
      </c>
      <c r="N187" s="50" t="s">
        <v>5</v>
      </c>
      <c r="O187" s="77">
        <f>IF(O183&gt;Lookup!$E$2,O183-N188,IF(((O183-N188)+M188)&gt;Lookup!$E$2,Lookup!$E$2,IF(((O183-N188)+M188)&lt;0,0,(O183-N188)+M188)))</f>
        <v>0</v>
      </c>
      <c r="P187" s="78">
        <f t="shared" ref="P187" si="415">SUM(Q187:X187)</f>
        <v>0</v>
      </c>
      <c r="Q187" s="37">
        <f>IF((D188)&gt;TIME(16,0,0),D188-TIME(16,0,0),0)</f>
        <v>0</v>
      </c>
      <c r="R187" s="37">
        <f t="shared" ref="R187" si="416">IF((E188)&gt;TIME(16,0,0),E188-TIME(16,0,0),0)</f>
        <v>0</v>
      </c>
      <c r="S187" s="37">
        <f t="shared" ref="S187" si="417">IF((F188)&gt;TIME(16,0,0),F188-TIME(16,0,0),0)</f>
        <v>0</v>
      </c>
      <c r="T187" s="37">
        <f t="shared" ref="T187" si="418">IF((G188)&gt;TIME(16,0,0),G188-TIME(16,0,0),0)</f>
        <v>0</v>
      </c>
      <c r="U187" s="37">
        <f t="shared" ref="U187" si="419">IF((H188)&gt;TIME(16,0,0),H188-TIME(16,0,0),0)</f>
        <v>0</v>
      </c>
      <c r="V187" s="37">
        <f t="shared" ref="V187" si="420">IF((I188)&gt;TIME(16,0,0),I188-TIME(16,0,0),0)</f>
        <v>0</v>
      </c>
      <c r="W187" s="37">
        <f t="shared" ref="W187" si="421">IF((J188)&gt;TIME(16,0,0),J188-TIME(16,0,0),0)</f>
        <v>0</v>
      </c>
      <c r="X187" s="37">
        <f t="shared" ref="X187" si="422">IF((K188)&gt;TIME(16,0,0),K188-TIME(16,0,0),0)</f>
        <v>0</v>
      </c>
    </row>
    <row r="188" spans="1:24" x14ac:dyDescent="0.3">
      <c r="A188" s="39">
        <v>8</v>
      </c>
      <c r="B188" s="60" t="s">
        <v>0</v>
      </c>
      <c r="C188" s="61"/>
      <c r="D188" s="3"/>
      <c r="E188" s="3"/>
      <c r="F188" s="3"/>
      <c r="G188" s="3"/>
      <c r="H188" s="3"/>
      <c r="I188" s="3"/>
      <c r="J188" s="3"/>
      <c r="K188" s="3"/>
      <c r="L188" s="52">
        <f>SUM(D188:K188)</f>
        <v>0</v>
      </c>
      <c r="M188" s="71">
        <f>IF($E$2="CEA",FLOOR(IF(L190&gt;Lookup!$E$1,L190-Lookup!$E$1+TIME(3,0,1),0),TIME(0,15,0)),IF($E$2="SU",FLOOR(IF(L190&gt;Lookup!$E$1,L190-Lookup!$E$1+TIME(3,0,1),0),TIME(0,30,0)),FLOOR(IF(L190&gt;Lookup!$E$1,L190-Lookup!$E$1+TIME(5,0,1),0),TIME(0,30,0))))</f>
        <v>0</v>
      </c>
      <c r="N188" s="74">
        <v>0</v>
      </c>
      <c r="O188" s="77"/>
      <c r="P188" s="78"/>
    </row>
    <row r="189" spans="1:24" x14ac:dyDescent="0.3">
      <c r="A189" s="39">
        <v>8</v>
      </c>
      <c r="B189" s="60" t="s">
        <v>1</v>
      </c>
      <c r="C189" s="61"/>
      <c r="D189" s="4"/>
      <c r="E189" s="4"/>
      <c r="F189" s="4"/>
      <c r="G189" s="4"/>
      <c r="H189" s="4"/>
      <c r="I189" s="4"/>
      <c r="J189" s="4"/>
      <c r="K189" s="4"/>
      <c r="L189" s="52">
        <f>SUM(D189:K189)</f>
        <v>0</v>
      </c>
      <c r="M189" s="72"/>
      <c r="N189" s="75"/>
      <c r="O189" s="77"/>
      <c r="P189" s="78"/>
    </row>
    <row r="190" spans="1:24" ht="14.4" thickBot="1" x14ac:dyDescent="0.35">
      <c r="A190" s="39">
        <v>8</v>
      </c>
      <c r="B190" s="62" t="s">
        <v>3</v>
      </c>
      <c r="C190" s="63"/>
      <c r="D190" s="54">
        <f>IF((D188)&gt;TIME(16,0,0),TIME(16,0,0),D188)</f>
        <v>0</v>
      </c>
      <c r="E190" s="54">
        <f t="shared" ref="E190:J190" si="423">IF((E188)&gt;TIME(16,0,0),TIME(16,0,0),E188)</f>
        <v>0</v>
      </c>
      <c r="F190" s="54">
        <f t="shared" si="423"/>
        <v>0</v>
      </c>
      <c r="G190" s="54">
        <f t="shared" si="423"/>
        <v>0</v>
      </c>
      <c r="H190" s="54">
        <f t="shared" si="423"/>
        <v>0</v>
      </c>
      <c r="I190" s="54">
        <f t="shared" si="423"/>
        <v>0</v>
      </c>
      <c r="J190" s="54">
        <f t="shared" si="423"/>
        <v>0</v>
      </c>
      <c r="K190" s="54" t="str">
        <f>IF($L$6="Yes",(IF((K188)&gt;TIME(16,0,0),TIME(16,0,0),K188)),"")</f>
        <v/>
      </c>
      <c r="L190" s="53">
        <f>SUM(D190:K190)</f>
        <v>0</v>
      </c>
      <c r="M190" s="73"/>
      <c r="N190" s="76"/>
      <c r="O190" s="77"/>
      <c r="P190" s="78"/>
    </row>
    <row r="191" spans="1:24" x14ac:dyDescent="0.3">
      <c r="A191" s="39">
        <v>8</v>
      </c>
      <c r="B191" s="47" t="s">
        <v>20</v>
      </c>
      <c r="C191" s="46">
        <f>C187+1</f>
        <v>44</v>
      </c>
      <c r="D191" s="49">
        <f>J187+1</f>
        <v>45222</v>
      </c>
      <c r="E191" s="49">
        <f>D191+1</f>
        <v>45223</v>
      </c>
      <c r="F191" s="49">
        <f t="shared" ref="F191:J191" si="424">E191+1</f>
        <v>45224</v>
      </c>
      <c r="G191" s="49">
        <f t="shared" si="424"/>
        <v>45225</v>
      </c>
      <c r="H191" s="49">
        <f t="shared" si="424"/>
        <v>45226</v>
      </c>
      <c r="I191" s="49">
        <f t="shared" si="424"/>
        <v>45227</v>
      </c>
      <c r="J191" s="49">
        <f t="shared" si="424"/>
        <v>45228</v>
      </c>
      <c r="K191" s="49" t="str">
        <f>IF(L6="Yes",J191+1," ")</f>
        <v xml:space="preserve"> </v>
      </c>
      <c r="L191" s="51" t="s">
        <v>2</v>
      </c>
      <c r="M191" s="51" t="s">
        <v>4</v>
      </c>
      <c r="N191" s="50" t="s">
        <v>5</v>
      </c>
      <c r="O191" s="77">
        <f>IF(O187&gt;Lookup!$E$2,O187-N192,IF(((O187-N192)+M192)&gt;Lookup!$E$2,Lookup!$E$2,IF(((O187-N192)+M192)&lt;0,0,(O187-N192)+M192)))</f>
        <v>0</v>
      </c>
      <c r="P191" s="78">
        <f t="shared" ref="P191" si="425">SUM(Q191:X191)</f>
        <v>0</v>
      </c>
      <c r="Q191" s="37">
        <f>IF((D192)&gt;TIME(16,0,0),D192-TIME(16,0,0),0)</f>
        <v>0</v>
      </c>
      <c r="R191" s="37">
        <f t="shared" ref="R191" si="426">IF((E192)&gt;TIME(16,0,0),E192-TIME(16,0,0),0)</f>
        <v>0</v>
      </c>
      <c r="S191" s="37">
        <f t="shared" ref="S191" si="427">IF((F192)&gt;TIME(16,0,0),F192-TIME(16,0,0),0)</f>
        <v>0</v>
      </c>
      <c r="T191" s="37">
        <f t="shared" ref="T191" si="428">IF((G192)&gt;TIME(16,0,0),G192-TIME(16,0,0),0)</f>
        <v>0</v>
      </c>
      <c r="U191" s="37">
        <f t="shared" ref="U191" si="429">IF((H192)&gt;TIME(16,0,0),H192-TIME(16,0,0),0)</f>
        <v>0</v>
      </c>
      <c r="V191" s="37">
        <f t="shared" ref="V191" si="430">IF((I192)&gt;TIME(16,0,0),I192-TIME(16,0,0),0)</f>
        <v>0</v>
      </c>
      <c r="W191" s="37">
        <f t="shared" ref="W191" si="431">IF((J192)&gt;TIME(16,0,0),J192-TIME(16,0,0),0)</f>
        <v>0</v>
      </c>
      <c r="X191" s="37">
        <f t="shared" ref="X191" si="432">IF((K192)&gt;TIME(16,0,0),K192-TIME(16,0,0),0)</f>
        <v>0</v>
      </c>
    </row>
    <row r="192" spans="1:24" x14ac:dyDescent="0.3">
      <c r="A192" s="39">
        <v>8</v>
      </c>
      <c r="B192" s="60" t="s">
        <v>0</v>
      </c>
      <c r="C192" s="61"/>
      <c r="D192" s="3"/>
      <c r="E192" s="3"/>
      <c r="F192" s="3"/>
      <c r="G192" s="3"/>
      <c r="H192" s="3"/>
      <c r="I192" s="3"/>
      <c r="J192" s="3"/>
      <c r="K192" s="3"/>
      <c r="L192" s="52">
        <f>SUM(D192:K192)</f>
        <v>0</v>
      </c>
      <c r="M192" s="71">
        <f>IF($E$2="CEA",FLOOR(IF(L194&gt;Lookup!$E$1,L194-Lookup!$E$1+TIME(3,0,1),0),TIME(0,15,0)),IF($E$2="SU",FLOOR(IF(L194&gt;Lookup!$E$1,L194-Lookup!$E$1+TIME(3,0,1),0),TIME(0,30,0)),FLOOR(IF(L194&gt;Lookup!$E$1,L194-Lookup!$E$1+TIME(5,0,1),0),TIME(0,30,0))))</f>
        <v>0</v>
      </c>
      <c r="N192" s="74">
        <v>0</v>
      </c>
      <c r="O192" s="77"/>
      <c r="P192" s="78"/>
    </row>
    <row r="193" spans="1:24" x14ac:dyDescent="0.3">
      <c r="A193" s="39">
        <v>8</v>
      </c>
      <c r="B193" s="60" t="s">
        <v>1</v>
      </c>
      <c r="C193" s="61"/>
      <c r="D193" s="4"/>
      <c r="E193" s="4"/>
      <c r="F193" s="4"/>
      <c r="G193" s="4"/>
      <c r="H193" s="4"/>
      <c r="I193" s="4"/>
      <c r="J193" s="4"/>
      <c r="K193" s="4"/>
      <c r="L193" s="52">
        <f>SUM(D193:K193)</f>
        <v>0</v>
      </c>
      <c r="M193" s="72"/>
      <c r="N193" s="75"/>
      <c r="O193" s="77"/>
      <c r="P193" s="78"/>
    </row>
    <row r="194" spans="1:24" ht="14.4" thickBot="1" x14ac:dyDescent="0.35">
      <c r="A194" s="39">
        <v>8</v>
      </c>
      <c r="B194" s="62" t="s">
        <v>3</v>
      </c>
      <c r="C194" s="63"/>
      <c r="D194" s="54">
        <f>IF((D192)&gt;TIME(16,0,0),TIME(16,0,0),D192)</f>
        <v>0</v>
      </c>
      <c r="E194" s="54">
        <f t="shared" ref="E194:J194" si="433">IF((E192)&gt;TIME(16,0,0),TIME(16,0,0),E192)</f>
        <v>0</v>
      </c>
      <c r="F194" s="54">
        <f t="shared" si="433"/>
        <v>0</v>
      </c>
      <c r="G194" s="54">
        <f t="shared" si="433"/>
        <v>0</v>
      </c>
      <c r="H194" s="54">
        <f t="shared" si="433"/>
        <v>0</v>
      </c>
      <c r="I194" s="54">
        <f t="shared" si="433"/>
        <v>0</v>
      </c>
      <c r="J194" s="54">
        <f t="shared" si="433"/>
        <v>0</v>
      </c>
      <c r="K194" s="54" t="str">
        <f>IF($L$6="Yes",(IF((K192)&gt;TIME(16,0,0),TIME(16,0,0),K192)),"")</f>
        <v/>
      </c>
      <c r="L194" s="53">
        <f>SUM(D194:K194)</f>
        <v>0</v>
      </c>
      <c r="M194" s="73"/>
      <c r="N194" s="76"/>
      <c r="O194" s="77"/>
      <c r="P194" s="78"/>
    </row>
    <row r="195" spans="1:24" x14ac:dyDescent="0.3">
      <c r="A195" s="39">
        <v>8</v>
      </c>
      <c r="B195" s="47" t="s">
        <v>20</v>
      </c>
      <c r="C195" s="46">
        <f>C191+1</f>
        <v>45</v>
      </c>
      <c r="D195" s="49">
        <f>J191+1</f>
        <v>45229</v>
      </c>
      <c r="E195" s="49">
        <f>D195+1</f>
        <v>45230</v>
      </c>
      <c r="F195" s="49">
        <f t="shared" ref="F195:J195" si="434">E195+1</f>
        <v>45231</v>
      </c>
      <c r="G195" s="49">
        <f t="shared" si="434"/>
        <v>45232</v>
      </c>
      <c r="H195" s="49">
        <f t="shared" si="434"/>
        <v>45233</v>
      </c>
      <c r="I195" s="49">
        <f t="shared" si="434"/>
        <v>45234</v>
      </c>
      <c r="J195" s="49">
        <f t="shared" si="434"/>
        <v>45235</v>
      </c>
      <c r="K195" s="49" t="str">
        <f>IF(L6="Yes",J195+1," ")</f>
        <v xml:space="preserve"> </v>
      </c>
      <c r="L195" s="51" t="s">
        <v>2</v>
      </c>
      <c r="M195" s="51" t="s">
        <v>4</v>
      </c>
      <c r="N195" s="50" t="s">
        <v>5</v>
      </c>
      <c r="O195" s="77">
        <f>IF(O191&gt;Lookup!$E$2,O191-N196,IF(((O191-N196)+M196)&gt;Lookup!$E$2,Lookup!$E$2,IF(((O191-N196)+M196)&lt;0,0,(O191-N196)+M196)))</f>
        <v>0</v>
      </c>
      <c r="P195" s="78">
        <f t="shared" ref="P195" si="435">SUM(Q195:X195)</f>
        <v>0</v>
      </c>
      <c r="Q195" s="37">
        <f>IF((D196)&gt;TIME(16,0,0),D196-TIME(16,0,0),0)</f>
        <v>0</v>
      </c>
      <c r="R195" s="37">
        <f t="shared" ref="R195" si="436">IF((E196)&gt;TIME(16,0,0),E196-TIME(16,0,0),0)</f>
        <v>0</v>
      </c>
      <c r="S195" s="37">
        <f t="shared" ref="S195" si="437">IF((F196)&gt;TIME(16,0,0),F196-TIME(16,0,0),0)</f>
        <v>0</v>
      </c>
      <c r="T195" s="37">
        <f t="shared" ref="T195" si="438">IF((G196)&gt;TIME(16,0,0),G196-TIME(16,0,0),0)</f>
        <v>0</v>
      </c>
      <c r="U195" s="37">
        <f t="shared" ref="U195" si="439">IF((H196)&gt;TIME(16,0,0),H196-TIME(16,0,0),0)</f>
        <v>0</v>
      </c>
      <c r="V195" s="37">
        <f t="shared" ref="V195" si="440">IF((I196)&gt;TIME(16,0,0),I196-TIME(16,0,0),0)</f>
        <v>0</v>
      </c>
      <c r="W195" s="37">
        <f t="shared" ref="W195" si="441">IF((J196)&gt;TIME(16,0,0),J196-TIME(16,0,0),0)</f>
        <v>0</v>
      </c>
      <c r="X195" s="37">
        <f t="shared" ref="X195" si="442">IF((K196)&gt;TIME(16,0,0),K196-TIME(16,0,0),0)</f>
        <v>0</v>
      </c>
    </row>
    <row r="196" spans="1:24" x14ac:dyDescent="0.3">
      <c r="A196" s="39">
        <v>8</v>
      </c>
      <c r="B196" s="60" t="s">
        <v>0</v>
      </c>
      <c r="C196" s="61"/>
      <c r="D196" s="3"/>
      <c r="E196" s="3"/>
      <c r="F196" s="3"/>
      <c r="G196" s="3"/>
      <c r="H196" s="3"/>
      <c r="I196" s="3"/>
      <c r="J196" s="3"/>
      <c r="K196" s="3"/>
      <c r="L196" s="52">
        <f>SUM(D196:K196)</f>
        <v>0</v>
      </c>
      <c r="M196" s="71">
        <f>IF($E$2="CEA",FLOOR(IF(L198&gt;Lookup!$E$1,L198-Lookup!$E$1+TIME(3,0,1),0),TIME(0,15,0)),IF($E$2="SU",FLOOR(IF(L198&gt;Lookup!$E$1,L198-Lookup!$E$1+TIME(3,0,1),0),TIME(0,30,0)),FLOOR(IF(L198&gt;Lookup!$E$1,L198-Lookup!$E$1+TIME(5,0,1),0),TIME(0,30,0))))</f>
        <v>0</v>
      </c>
      <c r="N196" s="74">
        <v>0</v>
      </c>
      <c r="O196" s="77"/>
      <c r="P196" s="78"/>
    </row>
    <row r="197" spans="1:24" x14ac:dyDescent="0.3">
      <c r="A197" s="39">
        <v>8</v>
      </c>
      <c r="B197" s="60" t="s">
        <v>1</v>
      </c>
      <c r="C197" s="61"/>
      <c r="D197" s="4"/>
      <c r="E197" s="4"/>
      <c r="F197" s="4"/>
      <c r="G197" s="4"/>
      <c r="H197" s="4"/>
      <c r="I197" s="4"/>
      <c r="J197" s="4"/>
      <c r="K197" s="4"/>
      <c r="L197" s="52">
        <f>SUM(D197:K197)</f>
        <v>0</v>
      </c>
      <c r="M197" s="72"/>
      <c r="N197" s="75"/>
      <c r="O197" s="77"/>
      <c r="P197" s="78"/>
    </row>
    <row r="198" spans="1:24" ht="14.4" thickBot="1" x14ac:dyDescent="0.35">
      <c r="A198" s="39">
        <v>8</v>
      </c>
      <c r="B198" s="62" t="s">
        <v>3</v>
      </c>
      <c r="C198" s="63"/>
      <c r="D198" s="54">
        <f>IF((D196)&gt;TIME(16,0,0),TIME(16,0,0),D196)</f>
        <v>0</v>
      </c>
      <c r="E198" s="54">
        <f t="shared" ref="E198:J198" si="443">IF((E196)&gt;TIME(16,0,0),TIME(16,0,0),E196)</f>
        <v>0</v>
      </c>
      <c r="F198" s="54">
        <f t="shared" si="443"/>
        <v>0</v>
      </c>
      <c r="G198" s="54">
        <f t="shared" si="443"/>
        <v>0</v>
      </c>
      <c r="H198" s="54">
        <f t="shared" si="443"/>
        <v>0</v>
      </c>
      <c r="I198" s="54">
        <f t="shared" si="443"/>
        <v>0</v>
      </c>
      <c r="J198" s="54">
        <f t="shared" si="443"/>
        <v>0</v>
      </c>
      <c r="K198" s="54" t="str">
        <f>IF($L$6="Yes",(IF((K196)&gt;TIME(16,0,0),TIME(16,0,0),K196)),"")</f>
        <v/>
      </c>
      <c r="L198" s="53">
        <f>SUM(D198:K198)</f>
        <v>0</v>
      </c>
      <c r="M198" s="73"/>
      <c r="N198" s="76"/>
      <c r="O198" s="77"/>
      <c r="P198" s="78"/>
    </row>
    <row r="199" spans="1:24" x14ac:dyDescent="0.3">
      <c r="A199" s="39">
        <v>8</v>
      </c>
      <c r="B199" s="47" t="s">
        <v>20</v>
      </c>
      <c r="C199" s="46">
        <f>C195+1</f>
        <v>46</v>
      </c>
      <c r="D199" s="49">
        <f>J195+1</f>
        <v>45236</v>
      </c>
      <c r="E199" s="49">
        <f>D199+1</f>
        <v>45237</v>
      </c>
      <c r="F199" s="49">
        <f t="shared" ref="F199:J199" si="444">E199+1</f>
        <v>45238</v>
      </c>
      <c r="G199" s="49">
        <f t="shared" si="444"/>
        <v>45239</v>
      </c>
      <c r="H199" s="49">
        <f t="shared" si="444"/>
        <v>45240</v>
      </c>
      <c r="I199" s="49">
        <f t="shared" si="444"/>
        <v>45241</v>
      </c>
      <c r="J199" s="49">
        <f t="shared" si="444"/>
        <v>45242</v>
      </c>
      <c r="K199" s="49" t="str">
        <f>IF(L6="Yes",J199+1," ")</f>
        <v xml:space="preserve"> </v>
      </c>
      <c r="L199" s="51" t="s">
        <v>2</v>
      </c>
      <c r="M199" s="51" t="s">
        <v>4</v>
      </c>
      <c r="N199" s="50" t="s">
        <v>5</v>
      </c>
      <c r="O199" s="77">
        <f>IF(O195&gt;Lookup!$E$2,O195-N200,IF(((O195-N200)+M200)&gt;Lookup!$E$2,Lookup!$E$2,IF(((O195-N200)+M200)&lt;0,0,(O195-N200)+M200)))</f>
        <v>0</v>
      </c>
      <c r="P199" s="78">
        <f t="shared" ref="P199" si="445">SUM(Q199:X199)</f>
        <v>0</v>
      </c>
      <c r="Q199" s="37">
        <f>IF((D200)&gt;TIME(16,0,0),D200-TIME(16,0,0),0)</f>
        <v>0</v>
      </c>
      <c r="R199" s="37">
        <f t="shared" ref="R199" si="446">IF((E200)&gt;TIME(16,0,0),E200-TIME(16,0,0),0)</f>
        <v>0</v>
      </c>
      <c r="S199" s="37">
        <f t="shared" ref="S199" si="447">IF((F200)&gt;TIME(16,0,0),F200-TIME(16,0,0),0)</f>
        <v>0</v>
      </c>
      <c r="T199" s="37">
        <f t="shared" ref="T199" si="448">IF((G200)&gt;TIME(16,0,0),G200-TIME(16,0,0),0)</f>
        <v>0</v>
      </c>
      <c r="U199" s="37">
        <f t="shared" ref="U199" si="449">IF((H200)&gt;TIME(16,0,0),H200-TIME(16,0,0),0)</f>
        <v>0</v>
      </c>
      <c r="V199" s="37">
        <f t="shared" ref="V199" si="450">IF((I200)&gt;TIME(16,0,0),I200-TIME(16,0,0),0)</f>
        <v>0</v>
      </c>
      <c r="W199" s="37">
        <f t="shared" ref="W199" si="451">IF((J200)&gt;TIME(16,0,0),J200-TIME(16,0,0),0)</f>
        <v>0</v>
      </c>
      <c r="X199" s="37">
        <f t="shared" ref="X199" si="452">IF((K200)&gt;TIME(16,0,0),K200-TIME(16,0,0),0)</f>
        <v>0</v>
      </c>
    </row>
    <row r="200" spans="1:24" x14ac:dyDescent="0.3">
      <c r="A200" s="39">
        <v>8</v>
      </c>
      <c r="B200" s="60" t="s">
        <v>0</v>
      </c>
      <c r="C200" s="61"/>
      <c r="D200" s="3"/>
      <c r="E200" s="3"/>
      <c r="F200" s="3"/>
      <c r="G200" s="3"/>
      <c r="H200" s="3"/>
      <c r="I200" s="3"/>
      <c r="J200" s="3"/>
      <c r="K200" s="3"/>
      <c r="L200" s="52">
        <f>SUM(D200:K200)</f>
        <v>0</v>
      </c>
      <c r="M200" s="71">
        <f>IF($E$2="CEA",FLOOR(IF(L202&gt;Lookup!$E$1,L202-Lookup!$E$1+TIME(3,0,1),0),TIME(0,15,0)),IF($E$2="SU",FLOOR(IF(L202&gt;Lookup!$E$1,L202-Lookup!$E$1+TIME(3,0,1),0),TIME(0,30,0)),FLOOR(IF(L202&gt;Lookup!$E$1,L202-Lookup!$E$1+TIME(5,0,1),0),TIME(0,30,0))))</f>
        <v>0</v>
      </c>
      <c r="N200" s="74">
        <v>0</v>
      </c>
      <c r="O200" s="77"/>
      <c r="P200" s="78"/>
    </row>
    <row r="201" spans="1:24" x14ac:dyDescent="0.3">
      <c r="A201" s="39">
        <v>8</v>
      </c>
      <c r="B201" s="60" t="s">
        <v>1</v>
      </c>
      <c r="C201" s="61"/>
      <c r="D201" s="4"/>
      <c r="E201" s="4"/>
      <c r="F201" s="4"/>
      <c r="G201" s="4"/>
      <c r="H201" s="4"/>
      <c r="I201" s="4"/>
      <c r="J201" s="4"/>
      <c r="K201" s="4"/>
      <c r="L201" s="52">
        <f>SUM(D201:K201)</f>
        <v>0</v>
      </c>
      <c r="M201" s="72"/>
      <c r="N201" s="75"/>
      <c r="O201" s="77"/>
      <c r="P201" s="78"/>
    </row>
    <row r="202" spans="1:24" ht="14.4" thickBot="1" x14ac:dyDescent="0.35">
      <c r="A202" s="39">
        <v>8</v>
      </c>
      <c r="B202" s="62" t="s">
        <v>3</v>
      </c>
      <c r="C202" s="63"/>
      <c r="D202" s="54">
        <f>IF((D200)&gt;TIME(16,0,0),TIME(16,0,0),D200)</f>
        <v>0</v>
      </c>
      <c r="E202" s="54">
        <f t="shared" ref="E202:J202" si="453">IF((E200)&gt;TIME(16,0,0),TIME(16,0,0),E200)</f>
        <v>0</v>
      </c>
      <c r="F202" s="54">
        <f t="shared" si="453"/>
        <v>0</v>
      </c>
      <c r="G202" s="54">
        <f t="shared" si="453"/>
        <v>0</v>
      </c>
      <c r="H202" s="54">
        <f t="shared" si="453"/>
        <v>0</v>
      </c>
      <c r="I202" s="54">
        <f t="shared" si="453"/>
        <v>0</v>
      </c>
      <c r="J202" s="54">
        <f t="shared" si="453"/>
        <v>0</v>
      </c>
      <c r="K202" s="54" t="str">
        <f>IF($L$6="Yes",(IF((K200)&gt;TIME(16,0,0),TIME(16,0,0),K200)),"")</f>
        <v/>
      </c>
      <c r="L202" s="53">
        <f>SUM(D202:K202)</f>
        <v>0</v>
      </c>
      <c r="M202" s="73"/>
      <c r="N202" s="76"/>
      <c r="O202" s="77"/>
      <c r="P202" s="78"/>
    </row>
    <row r="203" spans="1:24" x14ac:dyDescent="0.3">
      <c r="A203" s="39">
        <v>8</v>
      </c>
      <c r="B203" s="47" t="s">
        <v>20</v>
      </c>
      <c r="C203" s="46">
        <f>C199+1</f>
        <v>47</v>
      </c>
      <c r="D203" s="49">
        <f>J199+1</f>
        <v>45243</v>
      </c>
      <c r="E203" s="49">
        <f>D203+1</f>
        <v>45244</v>
      </c>
      <c r="F203" s="49">
        <f t="shared" ref="F203:J203" si="454">E203+1</f>
        <v>45245</v>
      </c>
      <c r="G203" s="49">
        <f t="shared" si="454"/>
        <v>45246</v>
      </c>
      <c r="H203" s="49">
        <f t="shared" si="454"/>
        <v>45247</v>
      </c>
      <c r="I203" s="49">
        <f t="shared" si="454"/>
        <v>45248</v>
      </c>
      <c r="J203" s="49">
        <f t="shared" si="454"/>
        <v>45249</v>
      </c>
      <c r="K203" s="49" t="str">
        <f>IF(L6="Yes",J203+1," ")</f>
        <v xml:space="preserve"> </v>
      </c>
      <c r="L203" s="51" t="s">
        <v>2</v>
      </c>
      <c r="M203" s="51" t="s">
        <v>4</v>
      </c>
      <c r="N203" s="50" t="s">
        <v>5</v>
      </c>
      <c r="O203" s="77">
        <f>IF(O199&gt;Lookup!$E$2,O199-N204,IF(((O199-N204)+M204)&gt;Lookup!$E$2,Lookup!$E$2,IF(((O199-N204)+M204)&lt;0,0,(O199-N204)+M204)))</f>
        <v>0</v>
      </c>
      <c r="P203" s="78">
        <f t="shared" ref="P203" si="455">SUM(Q203:X203)</f>
        <v>0</v>
      </c>
      <c r="Q203" s="37">
        <f>IF((D204)&gt;TIME(16,0,0),D204-TIME(16,0,0),0)</f>
        <v>0</v>
      </c>
      <c r="R203" s="37">
        <f t="shared" ref="R203" si="456">IF((E204)&gt;TIME(16,0,0),E204-TIME(16,0,0),0)</f>
        <v>0</v>
      </c>
      <c r="S203" s="37">
        <f t="shared" ref="S203" si="457">IF((F204)&gt;TIME(16,0,0),F204-TIME(16,0,0),0)</f>
        <v>0</v>
      </c>
      <c r="T203" s="37">
        <f t="shared" ref="T203" si="458">IF((G204)&gt;TIME(16,0,0),G204-TIME(16,0,0),0)</f>
        <v>0</v>
      </c>
      <c r="U203" s="37">
        <f t="shared" ref="U203" si="459">IF((H204)&gt;TIME(16,0,0),H204-TIME(16,0,0),0)</f>
        <v>0</v>
      </c>
      <c r="V203" s="37">
        <f t="shared" ref="V203" si="460">IF((I204)&gt;TIME(16,0,0),I204-TIME(16,0,0),0)</f>
        <v>0</v>
      </c>
      <c r="W203" s="37">
        <f t="shared" ref="W203" si="461">IF((J204)&gt;TIME(16,0,0),J204-TIME(16,0,0),0)</f>
        <v>0</v>
      </c>
      <c r="X203" s="37">
        <f t="shared" ref="X203" si="462">IF((K204)&gt;TIME(16,0,0),K204-TIME(16,0,0),0)</f>
        <v>0</v>
      </c>
    </row>
    <row r="204" spans="1:24" x14ac:dyDescent="0.3">
      <c r="A204" s="39">
        <v>8</v>
      </c>
      <c r="B204" s="60" t="s">
        <v>0</v>
      </c>
      <c r="C204" s="61"/>
      <c r="D204" s="3"/>
      <c r="E204" s="3"/>
      <c r="F204" s="3"/>
      <c r="G204" s="3"/>
      <c r="H204" s="3"/>
      <c r="I204" s="3"/>
      <c r="J204" s="3"/>
      <c r="K204" s="3"/>
      <c r="L204" s="52">
        <f>SUM(D204:K204)</f>
        <v>0</v>
      </c>
      <c r="M204" s="71">
        <f>IF($E$2="CEA",FLOOR(IF(L206&gt;Lookup!$E$1,L206-Lookup!$E$1+TIME(3,0,1),0),TIME(0,15,0)),IF($E$2="SU",FLOOR(IF(L206&gt;Lookup!$E$1,L206-Lookup!$E$1+TIME(3,0,1),0),TIME(0,30,0)),FLOOR(IF(L206&gt;Lookup!$E$1,L206-Lookup!$E$1+TIME(5,0,1),0),TIME(0,30,0))))</f>
        <v>0</v>
      </c>
      <c r="N204" s="74">
        <v>0</v>
      </c>
      <c r="O204" s="77"/>
      <c r="P204" s="78"/>
    </row>
    <row r="205" spans="1:24" x14ac:dyDescent="0.3">
      <c r="A205" s="39">
        <v>8</v>
      </c>
      <c r="B205" s="60" t="s">
        <v>1</v>
      </c>
      <c r="C205" s="61"/>
      <c r="D205" s="4"/>
      <c r="E205" s="4"/>
      <c r="F205" s="4"/>
      <c r="G205" s="4"/>
      <c r="H205" s="4"/>
      <c r="I205" s="4"/>
      <c r="J205" s="4"/>
      <c r="K205" s="4"/>
      <c r="L205" s="52">
        <f>SUM(D205:K205)</f>
        <v>0</v>
      </c>
      <c r="M205" s="72"/>
      <c r="N205" s="75"/>
      <c r="O205" s="77"/>
      <c r="P205" s="78"/>
    </row>
    <row r="206" spans="1:24" ht="14.4" thickBot="1" x14ac:dyDescent="0.35">
      <c r="A206" s="39">
        <v>8</v>
      </c>
      <c r="B206" s="62" t="s">
        <v>3</v>
      </c>
      <c r="C206" s="63"/>
      <c r="D206" s="54">
        <f>IF((D204)&gt;TIME(16,0,0),TIME(16,0,0),D204)</f>
        <v>0</v>
      </c>
      <c r="E206" s="54">
        <f t="shared" ref="E206:J206" si="463">IF((E204)&gt;TIME(16,0,0),TIME(16,0,0),E204)</f>
        <v>0</v>
      </c>
      <c r="F206" s="54">
        <f t="shared" si="463"/>
        <v>0</v>
      </c>
      <c r="G206" s="54">
        <f t="shared" si="463"/>
        <v>0</v>
      </c>
      <c r="H206" s="54">
        <f t="shared" si="463"/>
        <v>0</v>
      </c>
      <c r="I206" s="54">
        <f t="shared" si="463"/>
        <v>0</v>
      </c>
      <c r="J206" s="54">
        <f t="shared" si="463"/>
        <v>0</v>
      </c>
      <c r="K206" s="54" t="str">
        <f>IF($L$6="Yes",(IF((K204)&gt;TIME(16,0,0),TIME(16,0,0),K204)),"")</f>
        <v/>
      </c>
      <c r="L206" s="53">
        <f>SUM(D206:K206)</f>
        <v>0</v>
      </c>
      <c r="M206" s="73"/>
      <c r="N206" s="76"/>
      <c r="O206" s="77"/>
      <c r="P206" s="78"/>
    </row>
    <row r="207" spans="1:24" x14ac:dyDescent="0.3">
      <c r="A207" s="39">
        <v>8</v>
      </c>
      <c r="B207" s="47" t="s">
        <v>20</v>
      </c>
      <c r="C207" s="46">
        <f>C203+1</f>
        <v>48</v>
      </c>
      <c r="D207" s="49">
        <f>J203+1</f>
        <v>45250</v>
      </c>
      <c r="E207" s="49">
        <f>D207+1</f>
        <v>45251</v>
      </c>
      <c r="F207" s="49">
        <f t="shared" ref="F207:J207" si="464">E207+1</f>
        <v>45252</v>
      </c>
      <c r="G207" s="49">
        <f t="shared" si="464"/>
        <v>45253</v>
      </c>
      <c r="H207" s="49">
        <f t="shared" si="464"/>
        <v>45254</v>
      </c>
      <c r="I207" s="49">
        <f t="shared" si="464"/>
        <v>45255</v>
      </c>
      <c r="J207" s="49">
        <f t="shared" si="464"/>
        <v>45256</v>
      </c>
      <c r="K207" s="49" t="str">
        <f>IF(L6="Yes",J207+1," ")</f>
        <v xml:space="preserve"> </v>
      </c>
      <c r="L207" s="51" t="s">
        <v>2</v>
      </c>
      <c r="M207" s="51" t="s">
        <v>4</v>
      </c>
      <c r="N207" s="50" t="s">
        <v>5</v>
      </c>
      <c r="O207" s="77">
        <f>IF(O203&gt;Lookup!$E$2,O203-N208,IF(((O203-N208)+M208)&gt;Lookup!$E$2,Lookup!$E$2,IF(((O203-N208)+M208)&lt;0,0,(O203-N208)+M208)))</f>
        <v>0</v>
      </c>
      <c r="P207" s="78">
        <f t="shared" ref="P207" si="465">SUM(Q207:X207)</f>
        <v>0</v>
      </c>
      <c r="Q207" s="37">
        <f>IF((D208)&gt;TIME(16,0,0),D208-TIME(16,0,0),0)</f>
        <v>0</v>
      </c>
      <c r="R207" s="37">
        <f t="shared" ref="R207" si="466">IF((E208)&gt;TIME(16,0,0),E208-TIME(16,0,0),0)</f>
        <v>0</v>
      </c>
      <c r="S207" s="37">
        <f t="shared" ref="S207" si="467">IF((F208)&gt;TIME(16,0,0),F208-TIME(16,0,0),0)</f>
        <v>0</v>
      </c>
      <c r="T207" s="37">
        <f t="shared" ref="T207" si="468">IF((G208)&gt;TIME(16,0,0),G208-TIME(16,0,0),0)</f>
        <v>0</v>
      </c>
      <c r="U207" s="37">
        <f t="shared" ref="U207" si="469">IF((H208)&gt;TIME(16,0,0),H208-TIME(16,0,0),0)</f>
        <v>0</v>
      </c>
      <c r="V207" s="37">
        <f t="shared" ref="V207" si="470">IF((I208)&gt;TIME(16,0,0),I208-TIME(16,0,0),0)</f>
        <v>0</v>
      </c>
      <c r="W207" s="37">
        <f t="shared" ref="W207" si="471">IF((J208)&gt;TIME(16,0,0),J208-TIME(16,0,0),0)</f>
        <v>0</v>
      </c>
      <c r="X207" s="37">
        <f t="shared" ref="X207" si="472">IF((K208)&gt;TIME(16,0,0),K208-TIME(16,0,0),0)</f>
        <v>0</v>
      </c>
    </row>
    <row r="208" spans="1:24" x14ac:dyDescent="0.3">
      <c r="A208" s="39">
        <v>8</v>
      </c>
      <c r="B208" s="60" t="s">
        <v>0</v>
      </c>
      <c r="C208" s="61"/>
      <c r="D208" s="3"/>
      <c r="E208" s="3"/>
      <c r="F208" s="3"/>
      <c r="G208" s="3"/>
      <c r="H208" s="3"/>
      <c r="I208" s="3"/>
      <c r="J208" s="3"/>
      <c r="K208" s="3"/>
      <c r="L208" s="52">
        <f>SUM(D208:K208)</f>
        <v>0</v>
      </c>
      <c r="M208" s="71">
        <f>IF($E$2="CEA",FLOOR(IF(L210&gt;Lookup!$E$1,L210-Lookup!$E$1+TIME(3,0,1),0),TIME(0,15,0)),IF($E$2="SU",FLOOR(IF(L210&gt;Lookup!$E$1,L210-Lookup!$E$1+TIME(3,0,1),0),TIME(0,30,0)),FLOOR(IF(L210&gt;Lookup!$E$1,L210-Lookup!$E$1+TIME(5,0,1),0),TIME(0,30,0))))</f>
        <v>0</v>
      </c>
      <c r="N208" s="74">
        <v>0</v>
      </c>
      <c r="O208" s="77"/>
      <c r="P208" s="78"/>
    </row>
    <row r="209" spans="1:24" x14ac:dyDescent="0.3">
      <c r="A209" s="39">
        <v>8</v>
      </c>
      <c r="B209" s="60" t="s">
        <v>1</v>
      </c>
      <c r="C209" s="61"/>
      <c r="D209" s="4"/>
      <c r="E209" s="4"/>
      <c r="F209" s="4"/>
      <c r="G209" s="4"/>
      <c r="H209" s="4"/>
      <c r="I209" s="4"/>
      <c r="J209" s="4"/>
      <c r="K209" s="4"/>
      <c r="L209" s="52">
        <f>SUM(D209:K209)</f>
        <v>0</v>
      </c>
      <c r="M209" s="72"/>
      <c r="N209" s="75"/>
      <c r="O209" s="77"/>
      <c r="P209" s="78"/>
    </row>
    <row r="210" spans="1:24" ht="14.4" thickBot="1" x14ac:dyDescent="0.35">
      <c r="A210" s="40">
        <v>8</v>
      </c>
      <c r="B210" s="62" t="s">
        <v>3</v>
      </c>
      <c r="C210" s="63"/>
      <c r="D210" s="54">
        <f>IF((D208)&gt;TIME(16,0,0),TIME(16,0,0),D208)</f>
        <v>0</v>
      </c>
      <c r="E210" s="54">
        <f t="shared" ref="E210:J210" si="473">IF((E208)&gt;TIME(16,0,0),TIME(16,0,0),E208)</f>
        <v>0</v>
      </c>
      <c r="F210" s="54">
        <f t="shared" si="473"/>
        <v>0</v>
      </c>
      <c r="G210" s="54">
        <f t="shared" si="473"/>
        <v>0</v>
      </c>
      <c r="H210" s="54">
        <f t="shared" si="473"/>
        <v>0</v>
      </c>
      <c r="I210" s="54">
        <f t="shared" si="473"/>
        <v>0</v>
      </c>
      <c r="J210" s="54">
        <f t="shared" si="473"/>
        <v>0</v>
      </c>
      <c r="K210" s="54" t="str">
        <f>IF($L$6="Yes",(IF((K208)&gt;TIME(16,0,0),TIME(16,0,0),K208)),"")</f>
        <v/>
      </c>
      <c r="L210" s="53">
        <f>SUM(D210:K210)</f>
        <v>0</v>
      </c>
      <c r="M210" s="73"/>
      <c r="N210" s="76"/>
      <c r="O210" s="77"/>
      <c r="P210" s="78"/>
    </row>
    <row r="211" spans="1:24" x14ac:dyDescent="0.3">
      <c r="A211" s="38">
        <v>9</v>
      </c>
      <c r="B211" s="47" t="s">
        <v>20</v>
      </c>
      <c r="C211" s="46">
        <f>C207+1</f>
        <v>49</v>
      </c>
      <c r="D211" s="49">
        <f>J207+1</f>
        <v>45257</v>
      </c>
      <c r="E211" s="49">
        <f>D211+1</f>
        <v>45258</v>
      </c>
      <c r="F211" s="49">
        <f t="shared" ref="F211:J211" si="474">E211+1</f>
        <v>45259</v>
      </c>
      <c r="G211" s="49">
        <f t="shared" si="474"/>
        <v>45260</v>
      </c>
      <c r="H211" s="49">
        <f t="shared" si="474"/>
        <v>45261</v>
      </c>
      <c r="I211" s="49">
        <f t="shared" si="474"/>
        <v>45262</v>
      </c>
      <c r="J211" s="49">
        <f t="shared" si="474"/>
        <v>45263</v>
      </c>
      <c r="K211" s="49" t="str">
        <f>IF(L6="Yes",J211+1," ")</f>
        <v xml:space="preserve"> </v>
      </c>
      <c r="L211" s="51" t="s">
        <v>2</v>
      </c>
      <c r="M211" s="51" t="s">
        <v>4</v>
      </c>
      <c r="N211" s="50" t="s">
        <v>5</v>
      </c>
      <c r="O211" s="77">
        <f>IF(O207&gt;Lookup!$E$2,O207-N212,IF(((O207-N212)+M212)&gt;Lookup!$E$2,Lookup!$E$2,IF(((O207-N212)+M212)&lt;0,0,(O207-N212)+M212)))</f>
        <v>0</v>
      </c>
      <c r="P211" s="78">
        <f t="shared" ref="P211" si="475">SUM(Q211:X211)</f>
        <v>0</v>
      </c>
      <c r="Q211" s="37">
        <f>IF((D212)&gt;TIME(16,0,0),D212-TIME(16,0,0),0)</f>
        <v>0</v>
      </c>
      <c r="R211" s="37">
        <f t="shared" ref="R211" si="476">IF((E212)&gt;TIME(16,0,0),E212-TIME(16,0,0),0)</f>
        <v>0</v>
      </c>
      <c r="S211" s="37">
        <f t="shared" ref="S211" si="477">IF((F212)&gt;TIME(16,0,0),F212-TIME(16,0,0),0)</f>
        <v>0</v>
      </c>
      <c r="T211" s="37">
        <f t="shared" ref="T211" si="478">IF((G212)&gt;TIME(16,0,0),G212-TIME(16,0,0),0)</f>
        <v>0</v>
      </c>
      <c r="U211" s="37">
        <f t="shared" ref="U211" si="479">IF((H212)&gt;TIME(16,0,0),H212-TIME(16,0,0),0)</f>
        <v>0</v>
      </c>
      <c r="V211" s="37">
        <f t="shared" ref="V211" si="480">IF((I212)&gt;TIME(16,0,0),I212-TIME(16,0,0),0)</f>
        <v>0</v>
      </c>
      <c r="W211" s="37">
        <f t="shared" ref="W211" si="481">IF((J212)&gt;TIME(16,0,0),J212-TIME(16,0,0),0)</f>
        <v>0</v>
      </c>
      <c r="X211" s="37">
        <f t="shared" ref="X211" si="482">IF((K212)&gt;TIME(16,0,0),K212-TIME(16,0,0),0)</f>
        <v>0</v>
      </c>
    </row>
    <row r="212" spans="1:24" x14ac:dyDescent="0.3">
      <c r="A212" s="38">
        <v>9</v>
      </c>
      <c r="B212" s="60" t="s">
        <v>0</v>
      </c>
      <c r="C212" s="61"/>
      <c r="D212" s="3"/>
      <c r="E212" s="3"/>
      <c r="F212" s="3"/>
      <c r="G212" s="3"/>
      <c r="H212" s="3"/>
      <c r="I212" s="3"/>
      <c r="J212" s="3"/>
      <c r="K212" s="3"/>
      <c r="L212" s="52">
        <f>SUM(D212:K212)</f>
        <v>0</v>
      </c>
      <c r="M212" s="71">
        <f>IF($E$2="CEA",FLOOR(IF(L214&gt;Lookup!$E$1,L214-Lookup!$E$1+TIME(3,0,1),0),TIME(0,15,0)),IF($E$2="SU",FLOOR(IF(L214&gt;Lookup!$E$1,L214-Lookup!$E$1+TIME(3,0,1),0),TIME(0,30,0)),FLOOR(IF(L214&gt;Lookup!$E$1,L214-Lookup!$E$1+TIME(5,0,1),0),TIME(0,30,0))))</f>
        <v>0</v>
      </c>
      <c r="N212" s="74">
        <v>0</v>
      </c>
      <c r="O212" s="77"/>
      <c r="P212" s="78"/>
    </row>
    <row r="213" spans="1:24" x14ac:dyDescent="0.3">
      <c r="A213" s="38">
        <v>9</v>
      </c>
      <c r="B213" s="60" t="s">
        <v>1</v>
      </c>
      <c r="C213" s="61"/>
      <c r="D213" s="4"/>
      <c r="E213" s="4"/>
      <c r="F213" s="4"/>
      <c r="G213" s="4"/>
      <c r="H213" s="4"/>
      <c r="I213" s="4"/>
      <c r="J213" s="4"/>
      <c r="K213" s="4"/>
      <c r="L213" s="52">
        <f>SUM(D213:K213)</f>
        <v>0</v>
      </c>
      <c r="M213" s="72"/>
      <c r="N213" s="75"/>
      <c r="O213" s="77"/>
      <c r="P213" s="78"/>
    </row>
    <row r="214" spans="1:24" ht="14.4" thickBot="1" x14ac:dyDescent="0.35">
      <c r="A214" s="38">
        <v>9</v>
      </c>
      <c r="B214" s="62" t="s">
        <v>3</v>
      </c>
      <c r="C214" s="63"/>
      <c r="D214" s="54">
        <f>IF((D212)&gt;TIME(16,0,0),TIME(16,0,0),D212)</f>
        <v>0</v>
      </c>
      <c r="E214" s="54">
        <f t="shared" ref="E214:J214" si="483">IF((E212)&gt;TIME(16,0,0),TIME(16,0,0),E212)</f>
        <v>0</v>
      </c>
      <c r="F214" s="54">
        <f t="shared" si="483"/>
        <v>0</v>
      </c>
      <c r="G214" s="54">
        <f t="shared" si="483"/>
        <v>0</v>
      </c>
      <c r="H214" s="54">
        <f t="shared" si="483"/>
        <v>0</v>
      </c>
      <c r="I214" s="54">
        <f t="shared" si="483"/>
        <v>0</v>
      </c>
      <c r="J214" s="54">
        <f t="shared" si="483"/>
        <v>0</v>
      </c>
      <c r="K214" s="54" t="str">
        <f>IF($L$6="Yes",(IF((K212)&gt;TIME(16,0,0),TIME(16,0,0),K212)),"")</f>
        <v/>
      </c>
      <c r="L214" s="53">
        <f>SUM(D214:K214)</f>
        <v>0</v>
      </c>
      <c r="M214" s="73"/>
      <c r="N214" s="76"/>
      <c r="O214" s="77"/>
      <c r="P214" s="78"/>
    </row>
    <row r="215" spans="1:24" x14ac:dyDescent="0.3">
      <c r="A215" s="38">
        <v>9</v>
      </c>
      <c r="B215" s="47" t="s">
        <v>20</v>
      </c>
      <c r="C215" s="46">
        <f>C211+1</f>
        <v>50</v>
      </c>
      <c r="D215" s="49">
        <f>J211+1</f>
        <v>45264</v>
      </c>
      <c r="E215" s="49">
        <f>D215+1</f>
        <v>45265</v>
      </c>
      <c r="F215" s="49">
        <f t="shared" ref="F215:J215" si="484">E215+1</f>
        <v>45266</v>
      </c>
      <c r="G215" s="49">
        <f t="shared" si="484"/>
        <v>45267</v>
      </c>
      <c r="H215" s="49">
        <f t="shared" si="484"/>
        <v>45268</v>
      </c>
      <c r="I215" s="49">
        <f t="shared" si="484"/>
        <v>45269</v>
      </c>
      <c r="J215" s="49">
        <f t="shared" si="484"/>
        <v>45270</v>
      </c>
      <c r="K215" s="49" t="str">
        <f>IF(L6="Yes",J215+1," ")</f>
        <v xml:space="preserve"> </v>
      </c>
      <c r="L215" s="51" t="s">
        <v>2</v>
      </c>
      <c r="M215" s="51" t="s">
        <v>4</v>
      </c>
      <c r="N215" s="50" t="s">
        <v>5</v>
      </c>
      <c r="O215" s="77">
        <f>IF(O211&gt;Lookup!$E$2,O211-N216,IF(((O211-N216)+M216)&gt;Lookup!$E$2,Lookup!$E$2,IF(((O211-N216)+M216)&lt;0,0,(O211-N216)+M216)))</f>
        <v>0</v>
      </c>
      <c r="P215" s="78">
        <f t="shared" ref="P215" si="485">SUM(Q215:X215)</f>
        <v>0</v>
      </c>
      <c r="Q215" s="37">
        <f>IF((D216)&gt;TIME(16,0,0),D216-TIME(16,0,0),0)</f>
        <v>0</v>
      </c>
      <c r="R215" s="37">
        <f t="shared" ref="R215" si="486">IF((E216)&gt;TIME(16,0,0),E216-TIME(16,0,0),0)</f>
        <v>0</v>
      </c>
      <c r="S215" s="37">
        <f t="shared" ref="S215" si="487">IF((F216)&gt;TIME(16,0,0),F216-TIME(16,0,0),0)</f>
        <v>0</v>
      </c>
      <c r="T215" s="37">
        <f t="shared" ref="T215" si="488">IF((G216)&gt;TIME(16,0,0),G216-TIME(16,0,0),0)</f>
        <v>0</v>
      </c>
      <c r="U215" s="37">
        <f t="shared" ref="U215" si="489">IF((H216)&gt;TIME(16,0,0),H216-TIME(16,0,0),0)</f>
        <v>0</v>
      </c>
      <c r="V215" s="37">
        <f t="shared" ref="V215" si="490">IF((I216)&gt;TIME(16,0,0),I216-TIME(16,0,0),0)</f>
        <v>0</v>
      </c>
      <c r="W215" s="37">
        <f t="shared" ref="W215" si="491">IF((J216)&gt;TIME(16,0,0),J216-TIME(16,0,0),0)</f>
        <v>0</v>
      </c>
      <c r="X215" s="37">
        <f t="shared" ref="X215" si="492">IF((K216)&gt;TIME(16,0,0),K216-TIME(16,0,0),0)</f>
        <v>0</v>
      </c>
    </row>
    <row r="216" spans="1:24" x14ac:dyDescent="0.3">
      <c r="A216" s="38">
        <v>9</v>
      </c>
      <c r="B216" s="60" t="s">
        <v>0</v>
      </c>
      <c r="C216" s="61"/>
      <c r="D216" s="3"/>
      <c r="E216" s="3"/>
      <c r="F216" s="3"/>
      <c r="G216" s="3"/>
      <c r="H216" s="3"/>
      <c r="I216" s="3"/>
      <c r="J216" s="3"/>
      <c r="K216" s="3"/>
      <c r="L216" s="52">
        <f>SUM(D216:K216)</f>
        <v>0</v>
      </c>
      <c r="M216" s="71">
        <f>IF($E$2="CEA",FLOOR(IF(L218&gt;Lookup!$E$1,L218-Lookup!$E$1+TIME(3,0,1),0),TIME(0,15,0)),IF($E$2="SU",FLOOR(IF(L218&gt;Lookup!$E$1,L218-Lookup!$E$1+TIME(3,0,1),0),TIME(0,30,0)),FLOOR(IF(L218&gt;Lookup!$E$1,L218-Lookup!$E$1+TIME(5,0,1),0),TIME(0,30,0))))</f>
        <v>0</v>
      </c>
      <c r="N216" s="74">
        <v>0</v>
      </c>
      <c r="O216" s="77"/>
      <c r="P216" s="78"/>
    </row>
    <row r="217" spans="1:24" x14ac:dyDescent="0.3">
      <c r="A217" s="38">
        <v>9</v>
      </c>
      <c r="B217" s="60" t="s">
        <v>1</v>
      </c>
      <c r="C217" s="61"/>
      <c r="D217" s="4"/>
      <c r="E217" s="4"/>
      <c r="F217" s="4"/>
      <c r="G217" s="4"/>
      <c r="H217" s="4"/>
      <c r="I217" s="4"/>
      <c r="J217" s="4"/>
      <c r="K217" s="4"/>
      <c r="L217" s="52">
        <f>SUM(D217:K217)</f>
        <v>0</v>
      </c>
      <c r="M217" s="72"/>
      <c r="N217" s="75"/>
      <c r="O217" s="77"/>
      <c r="P217" s="78"/>
    </row>
    <row r="218" spans="1:24" ht="14.4" thickBot="1" x14ac:dyDescent="0.35">
      <c r="A218" s="38">
        <v>9</v>
      </c>
      <c r="B218" s="62" t="s">
        <v>3</v>
      </c>
      <c r="C218" s="63"/>
      <c r="D218" s="54">
        <f>IF((D216)&gt;TIME(16,0,0),TIME(16,0,0),D216)</f>
        <v>0</v>
      </c>
      <c r="E218" s="54">
        <f t="shared" ref="E218:J218" si="493">IF((E216)&gt;TIME(16,0,0),TIME(16,0,0),E216)</f>
        <v>0</v>
      </c>
      <c r="F218" s="54">
        <f t="shared" si="493"/>
        <v>0</v>
      </c>
      <c r="G218" s="54">
        <f t="shared" si="493"/>
        <v>0</v>
      </c>
      <c r="H218" s="54">
        <f t="shared" si="493"/>
        <v>0</v>
      </c>
      <c r="I218" s="54">
        <f t="shared" si="493"/>
        <v>0</v>
      </c>
      <c r="J218" s="54">
        <f t="shared" si="493"/>
        <v>0</v>
      </c>
      <c r="K218" s="54" t="str">
        <f>IF($L$6="Yes",(IF((K216)&gt;TIME(16,0,0),TIME(16,0,0),K216)),"")</f>
        <v/>
      </c>
      <c r="L218" s="53">
        <f>SUM(D218:K218)</f>
        <v>0</v>
      </c>
      <c r="M218" s="73"/>
      <c r="N218" s="76"/>
      <c r="O218" s="77"/>
      <c r="P218" s="78"/>
    </row>
    <row r="219" spans="1:24" x14ac:dyDescent="0.3">
      <c r="A219" s="38">
        <v>9</v>
      </c>
      <c r="B219" s="47" t="s">
        <v>20</v>
      </c>
      <c r="C219" s="46">
        <f>C215+1</f>
        <v>51</v>
      </c>
      <c r="D219" s="49">
        <f>J215+1</f>
        <v>45271</v>
      </c>
      <c r="E219" s="49">
        <f>D219+1</f>
        <v>45272</v>
      </c>
      <c r="F219" s="49">
        <f t="shared" ref="F219:J219" si="494">E219+1</f>
        <v>45273</v>
      </c>
      <c r="G219" s="49">
        <f t="shared" si="494"/>
        <v>45274</v>
      </c>
      <c r="H219" s="49">
        <f t="shared" si="494"/>
        <v>45275</v>
      </c>
      <c r="I219" s="49">
        <f t="shared" si="494"/>
        <v>45276</v>
      </c>
      <c r="J219" s="49">
        <f t="shared" si="494"/>
        <v>45277</v>
      </c>
      <c r="K219" s="49" t="str">
        <f>IF(L6="Yes",J219+1," ")</f>
        <v xml:space="preserve"> </v>
      </c>
      <c r="L219" s="51" t="s">
        <v>2</v>
      </c>
      <c r="M219" s="51" t="s">
        <v>4</v>
      </c>
      <c r="N219" s="50" t="s">
        <v>5</v>
      </c>
      <c r="O219" s="77">
        <f>IF(O215&gt;Lookup!$E$2,O215-N220,IF(((O215-N220)+M220)&gt;Lookup!$E$2,Lookup!$E$2,IF(((O215-N220)+M220)&lt;0,0,(O215-N220)+M220)))</f>
        <v>0</v>
      </c>
      <c r="P219" s="78">
        <f t="shared" ref="P219" si="495">SUM(Q219:X219)</f>
        <v>0</v>
      </c>
      <c r="Q219" s="37">
        <f>IF((D220)&gt;TIME(16,0,0),D220-TIME(16,0,0),0)</f>
        <v>0</v>
      </c>
      <c r="R219" s="37">
        <f t="shared" ref="R219" si="496">IF((E220)&gt;TIME(16,0,0),E220-TIME(16,0,0),0)</f>
        <v>0</v>
      </c>
      <c r="S219" s="37">
        <f t="shared" ref="S219" si="497">IF((F220)&gt;TIME(16,0,0),F220-TIME(16,0,0),0)</f>
        <v>0</v>
      </c>
      <c r="T219" s="37">
        <f t="shared" ref="T219" si="498">IF((G220)&gt;TIME(16,0,0),G220-TIME(16,0,0),0)</f>
        <v>0</v>
      </c>
      <c r="U219" s="37">
        <f t="shared" ref="U219" si="499">IF((H220)&gt;TIME(16,0,0),H220-TIME(16,0,0),0)</f>
        <v>0</v>
      </c>
      <c r="V219" s="37">
        <f t="shared" ref="V219" si="500">IF((I220)&gt;TIME(16,0,0),I220-TIME(16,0,0),0)</f>
        <v>0</v>
      </c>
      <c r="W219" s="37">
        <f t="shared" ref="W219" si="501">IF((J220)&gt;TIME(16,0,0),J220-TIME(16,0,0),0)</f>
        <v>0</v>
      </c>
      <c r="X219" s="37">
        <f t="shared" ref="X219" si="502">IF((K220)&gt;TIME(16,0,0),K220-TIME(16,0,0),0)</f>
        <v>0</v>
      </c>
    </row>
    <row r="220" spans="1:24" x14ac:dyDescent="0.3">
      <c r="A220" s="38">
        <v>9</v>
      </c>
      <c r="B220" s="60" t="s">
        <v>0</v>
      </c>
      <c r="C220" s="61"/>
      <c r="D220" s="3"/>
      <c r="E220" s="3"/>
      <c r="F220" s="3"/>
      <c r="G220" s="3"/>
      <c r="H220" s="3"/>
      <c r="I220" s="3"/>
      <c r="J220" s="3"/>
      <c r="K220" s="3"/>
      <c r="L220" s="52">
        <f>SUM(D220:K220)</f>
        <v>0</v>
      </c>
      <c r="M220" s="71">
        <f>IF($E$2="CEA",FLOOR(IF(L222&gt;Lookup!$E$1,L222-Lookup!$E$1+TIME(3,0,1),0),TIME(0,15,0)),IF($E$2="SU",FLOOR(IF(L222&gt;Lookup!$E$1,L222-Lookup!$E$1+TIME(3,0,1),0),TIME(0,30,0)),FLOOR(IF(L222&gt;Lookup!$E$1,L222-Lookup!$E$1+TIME(5,0,1),0),TIME(0,30,0))))</f>
        <v>0</v>
      </c>
      <c r="N220" s="74">
        <v>0</v>
      </c>
      <c r="O220" s="77"/>
      <c r="P220" s="78"/>
    </row>
    <row r="221" spans="1:24" x14ac:dyDescent="0.3">
      <c r="A221" s="38">
        <v>9</v>
      </c>
      <c r="B221" s="60" t="s">
        <v>1</v>
      </c>
      <c r="C221" s="61"/>
      <c r="D221" s="4"/>
      <c r="E221" s="4"/>
      <c r="F221" s="4"/>
      <c r="G221" s="4"/>
      <c r="H221" s="4"/>
      <c r="I221" s="4"/>
      <c r="J221" s="4"/>
      <c r="K221" s="4"/>
      <c r="L221" s="52">
        <f>SUM(D221:K221)</f>
        <v>0</v>
      </c>
      <c r="M221" s="72"/>
      <c r="N221" s="75"/>
      <c r="O221" s="77"/>
      <c r="P221" s="78"/>
    </row>
    <row r="222" spans="1:24" ht="14.4" thickBot="1" x14ac:dyDescent="0.35">
      <c r="A222" s="38">
        <v>9</v>
      </c>
      <c r="B222" s="62" t="s">
        <v>3</v>
      </c>
      <c r="C222" s="63"/>
      <c r="D222" s="54">
        <f>IF((D220)&gt;TIME(16,0,0),TIME(16,0,0),D220)</f>
        <v>0</v>
      </c>
      <c r="E222" s="54">
        <f t="shared" ref="E222:J222" si="503">IF((E220)&gt;TIME(16,0,0),TIME(16,0,0),E220)</f>
        <v>0</v>
      </c>
      <c r="F222" s="54">
        <f t="shared" si="503"/>
        <v>0</v>
      </c>
      <c r="G222" s="54">
        <f t="shared" si="503"/>
        <v>0</v>
      </c>
      <c r="H222" s="54">
        <f t="shared" si="503"/>
        <v>0</v>
      </c>
      <c r="I222" s="54">
        <f t="shared" si="503"/>
        <v>0</v>
      </c>
      <c r="J222" s="54">
        <f t="shared" si="503"/>
        <v>0</v>
      </c>
      <c r="K222" s="54" t="str">
        <f>IF($L$6="Yes",(IF((K220)&gt;TIME(16,0,0),TIME(16,0,0),K220)),"")</f>
        <v/>
      </c>
      <c r="L222" s="53">
        <f>SUM(D222:K222)</f>
        <v>0</v>
      </c>
      <c r="M222" s="73"/>
      <c r="N222" s="76"/>
      <c r="O222" s="77"/>
      <c r="P222" s="78"/>
    </row>
    <row r="223" spans="1:24" x14ac:dyDescent="0.3">
      <c r="A223" s="38">
        <v>9</v>
      </c>
      <c r="B223" s="47" t="s">
        <v>20</v>
      </c>
      <c r="C223" s="46">
        <f>C219+1</f>
        <v>52</v>
      </c>
      <c r="D223" s="49">
        <f>J219+1</f>
        <v>45278</v>
      </c>
      <c r="E223" s="49">
        <f>D223+1</f>
        <v>45279</v>
      </c>
      <c r="F223" s="49">
        <f t="shared" ref="F223:J223" si="504">E223+1</f>
        <v>45280</v>
      </c>
      <c r="G223" s="49">
        <f t="shared" si="504"/>
        <v>45281</v>
      </c>
      <c r="H223" s="49">
        <f t="shared" si="504"/>
        <v>45282</v>
      </c>
      <c r="I223" s="49">
        <f t="shared" si="504"/>
        <v>45283</v>
      </c>
      <c r="J223" s="49">
        <f t="shared" si="504"/>
        <v>45284</v>
      </c>
      <c r="K223" s="49" t="str">
        <f>IF(L6="Yes",J223+1," ")</f>
        <v xml:space="preserve"> </v>
      </c>
      <c r="L223" s="51" t="s">
        <v>2</v>
      </c>
      <c r="M223" s="51" t="s">
        <v>4</v>
      </c>
      <c r="N223" s="50" t="s">
        <v>5</v>
      </c>
      <c r="O223" s="77">
        <f>IF(O219&gt;Lookup!$E$2,O219-N224,IF(((O219-N224)+M224)&gt;Lookup!$E$2,Lookup!$E$2,IF(((O219-N224)+M224)&lt;0,0,(O219-N224)+M224)))</f>
        <v>0</v>
      </c>
      <c r="P223" s="78">
        <f t="shared" ref="P223" si="505">SUM(Q223:X223)</f>
        <v>0</v>
      </c>
      <c r="Q223" s="37">
        <f>IF((D224)&gt;TIME(16,0,0),D224-TIME(16,0,0),0)</f>
        <v>0</v>
      </c>
      <c r="R223" s="37">
        <f t="shared" ref="R223" si="506">IF((E224)&gt;TIME(16,0,0),E224-TIME(16,0,0),0)</f>
        <v>0</v>
      </c>
      <c r="S223" s="37">
        <f t="shared" ref="S223" si="507">IF((F224)&gt;TIME(16,0,0),F224-TIME(16,0,0),0)</f>
        <v>0</v>
      </c>
      <c r="T223" s="37">
        <f t="shared" ref="T223" si="508">IF((G224)&gt;TIME(16,0,0),G224-TIME(16,0,0),0)</f>
        <v>0</v>
      </c>
      <c r="U223" s="37">
        <f t="shared" ref="U223" si="509">IF((H224)&gt;TIME(16,0,0),H224-TIME(16,0,0),0)</f>
        <v>0</v>
      </c>
      <c r="V223" s="37">
        <f t="shared" ref="V223" si="510">IF((I224)&gt;TIME(16,0,0),I224-TIME(16,0,0),0)</f>
        <v>0</v>
      </c>
      <c r="W223" s="37">
        <f t="shared" ref="W223" si="511">IF((J224)&gt;TIME(16,0,0),J224-TIME(16,0,0),0)</f>
        <v>0</v>
      </c>
      <c r="X223" s="37">
        <f t="shared" ref="X223" si="512">IF((K224)&gt;TIME(16,0,0),K224-TIME(16,0,0),0)</f>
        <v>0</v>
      </c>
    </row>
    <row r="224" spans="1:24" x14ac:dyDescent="0.3">
      <c r="A224" s="38">
        <v>9</v>
      </c>
      <c r="B224" s="60" t="s">
        <v>0</v>
      </c>
      <c r="C224" s="61"/>
      <c r="D224" s="3"/>
      <c r="E224" s="3"/>
      <c r="F224" s="3"/>
      <c r="G224" s="3"/>
      <c r="H224" s="3"/>
      <c r="I224" s="3"/>
      <c r="J224" s="3"/>
      <c r="K224" s="3"/>
      <c r="L224" s="52">
        <f>SUM(D224:K224)</f>
        <v>0</v>
      </c>
      <c r="M224" s="71">
        <f>IF($E$2="CEA",FLOOR(IF(L226&gt;Lookup!$E$1,L226-Lookup!$E$1+TIME(3,0,1),0),TIME(0,15,0)),IF($E$2="SU",FLOOR(IF(L226&gt;Lookup!$E$1,L226-Lookup!$E$1+TIME(3,0,1),0),TIME(0,30,0)),FLOOR(IF(L226&gt;Lookup!$E$1,L226-Lookup!$E$1+TIME(5,0,1),0),TIME(0,30,0))))</f>
        <v>0</v>
      </c>
      <c r="N224" s="74">
        <v>0</v>
      </c>
      <c r="O224" s="77"/>
      <c r="P224" s="78"/>
    </row>
    <row r="225" spans="1:16" x14ac:dyDescent="0.3">
      <c r="A225" s="38">
        <v>9</v>
      </c>
      <c r="B225" s="60" t="s">
        <v>1</v>
      </c>
      <c r="C225" s="61"/>
      <c r="D225" s="4"/>
      <c r="E225" s="4"/>
      <c r="F225" s="4"/>
      <c r="G225" s="4"/>
      <c r="H225" s="4"/>
      <c r="I225" s="4"/>
      <c r="J225" s="4"/>
      <c r="K225" s="4"/>
      <c r="L225" s="52">
        <f>SUM(D225:K225)</f>
        <v>0</v>
      </c>
      <c r="M225" s="72"/>
      <c r="N225" s="75"/>
      <c r="O225" s="77"/>
      <c r="P225" s="78"/>
    </row>
    <row r="226" spans="1:16" ht="14.4" thickBot="1" x14ac:dyDescent="0.35">
      <c r="A226" s="38">
        <v>9</v>
      </c>
      <c r="B226" s="62" t="s">
        <v>3</v>
      </c>
      <c r="C226" s="63"/>
      <c r="D226" s="54">
        <f>IF((D224)&gt;TIME(16,0,0),TIME(16,0,0),D224)</f>
        <v>0</v>
      </c>
      <c r="E226" s="54">
        <f t="shared" ref="E226:J226" si="513">IF((E224)&gt;TIME(16,0,0),TIME(16,0,0),E224)</f>
        <v>0</v>
      </c>
      <c r="F226" s="54">
        <f t="shared" si="513"/>
        <v>0</v>
      </c>
      <c r="G226" s="54">
        <f t="shared" si="513"/>
        <v>0</v>
      </c>
      <c r="H226" s="54">
        <f t="shared" si="513"/>
        <v>0</v>
      </c>
      <c r="I226" s="54">
        <f t="shared" si="513"/>
        <v>0</v>
      </c>
      <c r="J226" s="54">
        <f t="shared" si="513"/>
        <v>0</v>
      </c>
      <c r="K226" s="54" t="str">
        <f>IF($L$6="Yes",(IF((K224)&gt;TIME(16,0,0),TIME(16,0,0),K224)),"")</f>
        <v/>
      </c>
      <c r="L226" s="53">
        <f>SUM(D226:K226)</f>
        <v>0</v>
      </c>
      <c r="M226" s="73"/>
      <c r="N226" s="76"/>
      <c r="O226" s="77"/>
      <c r="P226" s="78"/>
    </row>
  </sheetData>
  <sheetProtection algorithmName="SHA-512" hashValue="MLAUOj5b2c5avRD9oY6UB2L8P4slrc8W223LI27ncnaW54LA4W0W2FSqwAcYZADpxFRy8n6F5+DmtXR7YtZoYw==" saltValue="NWWUaOFyVpIHCqwh57TDNw==" spinCount="100000" sheet="1" objects="1" scenarios="1"/>
  <mergeCells count="399">
    <mergeCell ref="O203:O206"/>
    <mergeCell ref="P203:P206"/>
    <mergeCell ref="N204:N206"/>
    <mergeCell ref="O207:O210"/>
    <mergeCell ref="P207:P210"/>
    <mergeCell ref="N208:N210"/>
    <mergeCell ref="O195:O198"/>
    <mergeCell ref="P195:P198"/>
    <mergeCell ref="N196:N198"/>
    <mergeCell ref="O199:O202"/>
    <mergeCell ref="P199:P202"/>
    <mergeCell ref="N200:N202"/>
    <mergeCell ref="O219:O222"/>
    <mergeCell ref="P219:P222"/>
    <mergeCell ref="N220:N222"/>
    <mergeCell ref="O223:O226"/>
    <mergeCell ref="P223:P226"/>
    <mergeCell ref="N224:N226"/>
    <mergeCell ref="O211:O214"/>
    <mergeCell ref="P211:P214"/>
    <mergeCell ref="N212:N214"/>
    <mergeCell ref="O215:O218"/>
    <mergeCell ref="P215:P218"/>
    <mergeCell ref="N216:N218"/>
    <mergeCell ref="O187:O190"/>
    <mergeCell ref="P187:P190"/>
    <mergeCell ref="N188:N190"/>
    <mergeCell ref="O191:O194"/>
    <mergeCell ref="P191:P194"/>
    <mergeCell ref="N192:N194"/>
    <mergeCell ref="O179:O182"/>
    <mergeCell ref="P179:P182"/>
    <mergeCell ref="N180:N182"/>
    <mergeCell ref="O183:O186"/>
    <mergeCell ref="P183:P186"/>
    <mergeCell ref="N184:N186"/>
    <mergeCell ref="O171:O174"/>
    <mergeCell ref="P171:P174"/>
    <mergeCell ref="N172:N174"/>
    <mergeCell ref="O175:O178"/>
    <mergeCell ref="P175:P178"/>
    <mergeCell ref="N176:N178"/>
    <mergeCell ref="O163:O166"/>
    <mergeCell ref="P163:P166"/>
    <mergeCell ref="N164:N166"/>
    <mergeCell ref="O167:O170"/>
    <mergeCell ref="P167:P170"/>
    <mergeCell ref="N168:N170"/>
    <mergeCell ref="O155:O158"/>
    <mergeCell ref="P155:P158"/>
    <mergeCell ref="N156:N158"/>
    <mergeCell ref="O159:O162"/>
    <mergeCell ref="P159:P162"/>
    <mergeCell ref="N160:N162"/>
    <mergeCell ref="O147:O150"/>
    <mergeCell ref="P147:P150"/>
    <mergeCell ref="N148:N150"/>
    <mergeCell ref="O151:O154"/>
    <mergeCell ref="P151:P154"/>
    <mergeCell ref="N152:N154"/>
    <mergeCell ref="O139:O142"/>
    <mergeCell ref="P139:P142"/>
    <mergeCell ref="N140:N142"/>
    <mergeCell ref="O143:O146"/>
    <mergeCell ref="P143:P146"/>
    <mergeCell ref="N144:N146"/>
    <mergeCell ref="O131:O134"/>
    <mergeCell ref="P131:P134"/>
    <mergeCell ref="N132:N134"/>
    <mergeCell ref="O135:O138"/>
    <mergeCell ref="P135:P138"/>
    <mergeCell ref="N136:N138"/>
    <mergeCell ref="O123:O126"/>
    <mergeCell ref="P123:P126"/>
    <mergeCell ref="N124:N126"/>
    <mergeCell ref="O127:O130"/>
    <mergeCell ref="P127:P130"/>
    <mergeCell ref="N128:N130"/>
    <mergeCell ref="O115:O118"/>
    <mergeCell ref="P115:P118"/>
    <mergeCell ref="N116:N118"/>
    <mergeCell ref="O119:O122"/>
    <mergeCell ref="P119:P122"/>
    <mergeCell ref="N120:N122"/>
    <mergeCell ref="O107:O110"/>
    <mergeCell ref="P107:P110"/>
    <mergeCell ref="N108:N110"/>
    <mergeCell ref="O111:O114"/>
    <mergeCell ref="P111:P114"/>
    <mergeCell ref="N112:N114"/>
    <mergeCell ref="O99:O102"/>
    <mergeCell ref="P99:P102"/>
    <mergeCell ref="N100:N102"/>
    <mergeCell ref="O103:O106"/>
    <mergeCell ref="P103:P106"/>
    <mergeCell ref="N104:N106"/>
    <mergeCell ref="O91:O94"/>
    <mergeCell ref="P91:P94"/>
    <mergeCell ref="N92:N94"/>
    <mergeCell ref="O95:O98"/>
    <mergeCell ref="P95:P98"/>
    <mergeCell ref="N96:N98"/>
    <mergeCell ref="O83:O86"/>
    <mergeCell ref="P83:P86"/>
    <mergeCell ref="N84:N86"/>
    <mergeCell ref="O87:O90"/>
    <mergeCell ref="P87:P90"/>
    <mergeCell ref="N88:N90"/>
    <mergeCell ref="O75:O78"/>
    <mergeCell ref="P75:P78"/>
    <mergeCell ref="N76:N78"/>
    <mergeCell ref="O79:O82"/>
    <mergeCell ref="P79:P82"/>
    <mergeCell ref="N80:N82"/>
    <mergeCell ref="O67:O70"/>
    <mergeCell ref="P67:P70"/>
    <mergeCell ref="N68:N70"/>
    <mergeCell ref="O71:O74"/>
    <mergeCell ref="P71:P74"/>
    <mergeCell ref="N72:N74"/>
    <mergeCell ref="O59:O62"/>
    <mergeCell ref="P59:P62"/>
    <mergeCell ref="N60:N62"/>
    <mergeCell ref="O63:O66"/>
    <mergeCell ref="P63:P66"/>
    <mergeCell ref="N64:N66"/>
    <mergeCell ref="O51:O54"/>
    <mergeCell ref="P51:P54"/>
    <mergeCell ref="N52:N54"/>
    <mergeCell ref="O55:O58"/>
    <mergeCell ref="P55:P58"/>
    <mergeCell ref="N56:N58"/>
    <mergeCell ref="O43:O46"/>
    <mergeCell ref="P43:P46"/>
    <mergeCell ref="N44:N46"/>
    <mergeCell ref="O47:O50"/>
    <mergeCell ref="P47:P50"/>
    <mergeCell ref="N48:N50"/>
    <mergeCell ref="O35:O38"/>
    <mergeCell ref="P35:P38"/>
    <mergeCell ref="N36:N38"/>
    <mergeCell ref="O39:O42"/>
    <mergeCell ref="P39:P42"/>
    <mergeCell ref="N40:N42"/>
    <mergeCell ref="O27:O30"/>
    <mergeCell ref="P27:P30"/>
    <mergeCell ref="O31:O34"/>
    <mergeCell ref="P31:P34"/>
    <mergeCell ref="N32:N34"/>
    <mergeCell ref="N24:N26"/>
    <mergeCell ref="O23:O26"/>
    <mergeCell ref="P23:P26"/>
    <mergeCell ref="L3:N3"/>
    <mergeCell ref="L4:N4"/>
    <mergeCell ref="L5:N5"/>
    <mergeCell ref="L6:N6"/>
    <mergeCell ref="L7:N7"/>
    <mergeCell ref="M20:M22"/>
    <mergeCell ref="M24:M26"/>
    <mergeCell ref="L11:M11"/>
    <mergeCell ref="L14:M14"/>
    <mergeCell ref="O8:O18"/>
    <mergeCell ref="P8:P18"/>
    <mergeCell ref="B8:N9"/>
    <mergeCell ref="O19:O22"/>
    <mergeCell ref="P19:P22"/>
    <mergeCell ref="B5:D5"/>
    <mergeCell ref="B4:D4"/>
    <mergeCell ref="M220:M222"/>
    <mergeCell ref="M224:M226"/>
    <mergeCell ref="N20:N22"/>
    <mergeCell ref="B7:D7"/>
    <mergeCell ref="M212:M214"/>
    <mergeCell ref="M216:M218"/>
    <mergeCell ref="M120:M122"/>
    <mergeCell ref="M124:M126"/>
    <mergeCell ref="M128:M130"/>
    <mergeCell ref="M132:M134"/>
    <mergeCell ref="M136:M138"/>
    <mergeCell ref="M100:M102"/>
    <mergeCell ref="M104:M106"/>
    <mergeCell ref="M108:M110"/>
    <mergeCell ref="M112:M114"/>
    <mergeCell ref="M116:M118"/>
    <mergeCell ref="M80:M82"/>
    <mergeCell ref="M84:M86"/>
    <mergeCell ref="M88:M90"/>
    <mergeCell ref="N28:N30"/>
    <mergeCell ref="M200:M202"/>
    <mergeCell ref="M204:M206"/>
    <mergeCell ref="M208:M210"/>
    <mergeCell ref="M180:M182"/>
    <mergeCell ref="M184:M186"/>
    <mergeCell ref="M188:M190"/>
    <mergeCell ref="M192:M194"/>
    <mergeCell ref="M196:M198"/>
    <mergeCell ref="M160:M162"/>
    <mergeCell ref="M164:M166"/>
    <mergeCell ref="M168:M170"/>
    <mergeCell ref="M172:M174"/>
    <mergeCell ref="M176:M178"/>
    <mergeCell ref="M140:M142"/>
    <mergeCell ref="M144:M146"/>
    <mergeCell ref="M148:M150"/>
    <mergeCell ref="M152:M154"/>
    <mergeCell ref="M156:M158"/>
    <mergeCell ref="M28:M30"/>
    <mergeCell ref="M32:M34"/>
    <mergeCell ref="M92:M94"/>
    <mergeCell ref="M96:M98"/>
    <mergeCell ref="M60:M62"/>
    <mergeCell ref="M64:M66"/>
    <mergeCell ref="M68:M70"/>
    <mergeCell ref="M72:M74"/>
    <mergeCell ref="M76:M78"/>
    <mergeCell ref="M40:M42"/>
    <mergeCell ref="M44:M46"/>
    <mergeCell ref="M48:M50"/>
    <mergeCell ref="M52:M54"/>
    <mergeCell ref="M56:M58"/>
    <mergeCell ref="M36:M38"/>
    <mergeCell ref="B224:C224"/>
    <mergeCell ref="B225:C225"/>
    <mergeCell ref="B226:C226"/>
    <mergeCell ref="B220:C220"/>
    <mergeCell ref="B221:C221"/>
    <mergeCell ref="B222:C222"/>
    <mergeCell ref="B216:C216"/>
    <mergeCell ref="B217:C217"/>
    <mergeCell ref="B218:C218"/>
    <mergeCell ref="B212:C212"/>
    <mergeCell ref="B213:C213"/>
    <mergeCell ref="B214:C214"/>
    <mergeCell ref="B208:C208"/>
    <mergeCell ref="B209:C209"/>
    <mergeCell ref="B210:C210"/>
    <mergeCell ref="B204:C204"/>
    <mergeCell ref="B205:C205"/>
    <mergeCell ref="B206:C206"/>
    <mergeCell ref="B200:C200"/>
    <mergeCell ref="B201:C201"/>
    <mergeCell ref="B202:C202"/>
    <mergeCell ref="B196:C196"/>
    <mergeCell ref="B197:C197"/>
    <mergeCell ref="B198:C198"/>
    <mergeCell ref="B192:C192"/>
    <mergeCell ref="B193:C193"/>
    <mergeCell ref="B194:C194"/>
    <mergeCell ref="B188:C188"/>
    <mergeCell ref="B189:C189"/>
    <mergeCell ref="B190:C190"/>
    <mergeCell ref="B184:C184"/>
    <mergeCell ref="B185:C185"/>
    <mergeCell ref="B186:C186"/>
    <mergeCell ref="B180:C180"/>
    <mergeCell ref="B181:C181"/>
    <mergeCell ref="B182:C182"/>
    <mergeCell ref="B176:C176"/>
    <mergeCell ref="B177:C177"/>
    <mergeCell ref="B178:C178"/>
    <mergeCell ref="B172:C172"/>
    <mergeCell ref="B173:C173"/>
    <mergeCell ref="B174:C174"/>
    <mergeCell ref="B168:C168"/>
    <mergeCell ref="B169:C169"/>
    <mergeCell ref="B170:C170"/>
    <mergeCell ref="B164:C164"/>
    <mergeCell ref="B165:C165"/>
    <mergeCell ref="B166:C166"/>
    <mergeCell ref="B160:C160"/>
    <mergeCell ref="B161:C161"/>
    <mergeCell ref="B162:C162"/>
    <mergeCell ref="B156:C156"/>
    <mergeCell ref="B157:C157"/>
    <mergeCell ref="B158:C158"/>
    <mergeCell ref="B152:C152"/>
    <mergeCell ref="B153:C153"/>
    <mergeCell ref="B154:C154"/>
    <mergeCell ref="B148:C148"/>
    <mergeCell ref="B149:C149"/>
    <mergeCell ref="B150:C150"/>
    <mergeCell ref="B144:C144"/>
    <mergeCell ref="B145:C145"/>
    <mergeCell ref="B146:C146"/>
    <mergeCell ref="B140:C140"/>
    <mergeCell ref="B141:C141"/>
    <mergeCell ref="B142:C142"/>
    <mergeCell ref="B136:C136"/>
    <mergeCell ref="B137:C137"/>
    <mergeCell ref="B138:C138"/>
    <mergeCell ref="B132:C132"/>
    <mergeCell ref="B133:C133"/>
    <mergeCell ref="B134:C134"/>
    <mergeCell ref="B128:C128"/>
    <mergeCell ref="B129:C129"/>
    <mergeCell ref="B130:C130"/>
    <mergeCell ref="B124:C124"/>
    <mergeCell ref="B125:C125"/>
    <mergeCell ref="B126:C126"/>
    <mergeCell ref="B120:C120"/>
    <mergeCell ref="B121:C121"/>
    <mergeCell ref="B122:C122"/>
    <mergeCell ref="B116:C116"/>
    <mergeCell ref="B117:C117"/>
    <mergeCell ref="B118:C118"/>
    <mergeCell ref="B112:C112"/>
    <mergeCell ref="B113:C113"/>
    <mergeCell ref="B114:C114"/>
    <mergeCell ref="B108:C108"/>
    <mergeCell ref="B109:C109"/>
    <mergeCell ref="B110:C110"/>
    <mergeCell ref="B104:C104"/>
    <mergeCell ref="B105:C105"/>
    <mergeCell ref="B106:C106"/>
    <mergeCell ref="B100:C100"/>
    <mergeCell ref="B101:C101"/>
    <mergeCell ref="B102:C102"/>
    <mergeCell ref="B96:C96"/>
    <mergeCell ref="B97:C97"/>
    <mergeCell ref="B98:C98"/>
    <mergeCell ref="B92:C92"/>
    <mergeCell ref="B93:C93"/>
    <mergeCell ref="B94:C94"/>
    <mergeCell ref="B88:C88"/>
    <mergeCell ref="B89:C89"/>
    <mergeCell ref="B90:C90"/>
    <mergeCell ref="B84:C84"/>
    <mergeCell ref="B85:C85"/>
    <mergeCell ref="B86:C86"/>
    <mergeCell ref="B80:C80"/>
    <mergeCell ref="B81:C81"/>
    <mergeCell ref="B82:C82"/>
    <mergeCell ref="B76:C76"/>
    <mergeCell ref="B77:C77"/>
    <mergeCell ref="B78:C78"/>
    <mergeCell ref="B72:C72"/>
    <mergeCell ref="B73:C73"/>
    <mergeCell ref="B74:C74"/>
    <mergeCell ref="B68:C68"/>
    <mergeCell ref="B69:C69"/>
    <mergeCell ref="B70:C70"/>
    <mergeCell ref="B64:C64"/>
    <mergeCell ref="B65:C65"/>
    <mergeCell ref="B66:C66"/>
    <mergeCell ref="B60:C60"/>
    <mergeCell ref="B61:C61"/>
    <mergeCell ref="B62:C62"/>
    <mergeCell ref="B56:C56"/>
    <mergeCell ref="B57:C57"/>
    <mergeCell ref="B58:C58"/>
    <mergeCell ref="B52:C52"/>
    <mergeCell ref="B53:C53"/>
    <mergeCell ref="B54:C54"/>
    <mergeCell ref="B48:C48"/>
    <mergeCell ref="B49:C49"/>
    <mergeCell ref="B50:C50"/>
    <mergeCell ref="B3:D3"/>
    <mergeCell ref="B2:D2"/>
    <mergeCell ref="H5:K5"/>
    <mergeCell ref="H4:K4"/>
    <mergeCell ref="H3:K3"/>
    <mergeCell ref="E2:G2"/>
    <mergeCell ref="E3:G3"/>
    <mergeCell ref="B44:C44"/>
    <mergeCell ref="B32:C32"/>
    <mergeCell ref="B33:C33"/>
    <mergeCell ref="B34:C34"/>
    <mergeCell ref="B28:C28"/>
    <mergeCell ref="B29:C29"/>
    <mergeCell ref="B30:C30"/>
    <mergeCell ref="B25:C25"/>
    <mergeCell ref="B26:C26"/>
    <mergeCell ref="B24:C24"/>
    <mergeCell ref="E4:G4"/>
    <mergeCell ref="E5:G5"/>
    <mergeCell ref="B20:C20"/>
    <mergeCell ref="B11:D11"/>
    <mergeCell ref="E11:I11"/>
    <mergeCell ref="E14:I14"/>
    <mergeCell ref="B6:D6"/>
    <mergeCell ref="H7:K7"/>
    <mergeCell ref="H6:K6"/>
    <mergeCell ref="E6:G6"/>
    <mergeCell ref="E7:G7"/>
    <mergeCell ref="J11:K11"/>
    <mergeCell ref="B14:D14"/>
    <mergeCell ref="J14:K14"/>
    <mergeCell ref="B45:C45"/>
    <mergeCell ref="B46:C46"/>
    <mergeCell ref="B40:C40"/>
    <mergeCell ref="B41:C41"/>
    <mergeCell ref="B42:C42"/>
    <mergeCell ref="B36:C36"/>
    <mergeCell ref="B37:C37"/>
    <mergeCell ref="B38:C38"/>
    <mergeCell ref="B21:C21"/>
    <mergeCell ref="B22:C22"/>
    <mergeCell ref="B16:D16"/>
    <mergeCell ref="E16:M16"/>
  </mergeCells>
  <pageMargins left="0.25" right="0.25" top="0.75" bottom="0.75" header="0.3" footer="0.3"/>
  <pageSetup fitToHeight="0" orientation="portrait" verticalDpi="1200" r:id="rId1"/>
  <rowBreaks count="8" manualBreakCount="8">
    <brk id="42" min="1" max="13" man="1"/>
    <brk id="66" min="1" max="13" man="1"/>
    <brk id="90" min="1" max="13" man="1"/>
    <brk id="114" min="1" max="13" man="1"/>
    <brk id="138" min="1" max="13" man="1"/>
    <brk id="162" min="1" max="13" man="1"/>
    <brk id="186" min="1" max="13" man="1"/>
    <brk id="210" min="1" max="13" man="1"/>
  </rowBreaks>
  <legacyDrawing r:id="rId2"/>
  <extLst>
    <ext xmlns:x14="http://schemas.microsoft.com/office/spreadsheetml/2009/9/main" uri="{78C0D931-6437-407d-A8EE-F0AAD7539E65}">
      <x14:conditionalFormattings>
        <x14:conditionalFormatting xmlns:xm="http://schemas.microsoft.com/office/excel/2006/main">
          <x14:cfRule type="cellIs" priority="1" operator="greaterThanOrEqual" id="{D0E54233-9655-450E-8360-F5DAB8E707B3}">
            <xm:f>Lookup!$E$2</xm:f>
            <x14:dxf>
              <font>
                <b/>
                <i val="0"/>
                <color theme="0"/>
              </font>
              <fill>
                <patternFill>
                  <bgColor rgb="FFC00000"/>
                </patternFill>
              </fill>
            </x14:dxf>
          </x14:cfRule>
          <xm:sqref>E7 L7 O19:O226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Lookup!$C$1:$C$3</xm:f>
          </x14:formula1>
          <xm:sqref>E2:G2</xm:sqref>
        </x14:dataValidation>
        <x14:dataValidation type="list" allowBlank="1" showInputMessage="1" showErrorMessage="1" xr:uid="{00000000-0002-0000-0300-000001000000}">
          <x14:formula1>
            <xm:f>Lookup!$A$1:$A$2</xm:f>
          </x14:formula1>
          <xm:sqref>L6:N6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Lookup</vt:lpstr>
      <vt:lpstr>Instructions</vt:lpstr>
      <vt:lpstr>Contract Language</vt:lpstr>
      <vt:lpstr>Hours Worked</vt:lpstr>
      <vt:lpstr>'Hours Worked'!Print_Area</vt:lpstr>
      <vt:lpstr>'Hours Worked'!Print_Titles</vt:lpstr>
    </vt:vector>
  </TitlesOfParts>
  <Company>SOA Department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 Holly L (DOA)</dc:creator>
  <cp:lastModifiedBy>Cox, Holly L (DOA)</cp:lastModifiedBy>
  <cp:lastPrinted>2021-12-09T19:33:48Z</cp:lastPrinted>
  <dcterms:created xsi:type="dcterms:W3CDTF">2016-12-01T00:39:19Z</dcterms:created>
  <dcterms:modified xsi:type="dcterms:W3CDTF">2023-08-15T21:50:23Z</dcterms:modified>
</cp:coreProperties>
</file>