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updateLinks="never" codeName="ThisWorkbook"/>
  <mc:AlternateContent xmlns:mc="http://schemas.openxmlformats.org/markup-compatibility/2006">
    <mc:Choice Requires="x15">
      <x15ac:absPath xmlns:x15ac="http://schemas.microsoft.com/office/spreadsheetml/2010/11/ac" url="C:\Users\awthomas\Documents\DOF-Website\forms\resource\"/>
    </mc:Choice>
  </mc:AlternateContent>
  <xr:revisionPtr revIDLastSave="0" documentId="13_ncr:1_{B8404AAA-319D-403D-A1F6-36E0214C8F4F}" xr6:coauthVersionLast="47" xr6:coauthVersionMax="47" xr10:uidLastSave="{00000000-0000-0000-0000-000000000000}"/>
  <bookViews>
    <workbookView xWindow="3456" yWindow="4056" windowWidth="34560" windowHeight="18684" xr2:uid="{00000000-000D-0000-FFFF-FFFF00000000}"/>
  </bookViews>
  <sheets>
    <sheet name="CTS Instructions" sheetId="3" r:id="rId1"/>
    <sheet name="SOA FORM" sheetId="1" r:id="rId2"/>
    <sheet name="USBANK USE" sheetId="4" r:id="rId3"/>
    <sheet name="Lookup" sheetId="2" state="hidden" r:id="rId4"/>
  </sheets>
  <definedNames>
    <definedName name="ACCT_TEMPL_VALUE">'SOA FORM'!$O$30</definedName>
    <definedName name="ADDR_LN2_VALUE">'SOA FORM'!$B$20</definedName>
    <definedName name="AGENT_NO_VALUE">'SOA FORM'!$H$15</definedName>
    <definedName name="APPR_TYP_VALUE">'SOA FORM'!$H$30</definedName>
    <definedName name="APPR_UNIT_VALUE">'SOA FORM'!$K$33</definedName>
    <definedName name="ATTN_NAME_VALUE">'SOA FORM'!$B$19</definedName>
    <definedName name="BANK_NO_VALUE">'SOA FORM'!$B$15</definedName>
    <definedName name="CITY_VALUE">'SOA FORM'!$B$21</definedName>
    <definedName name="COMP_NO_VALUE">'SOA FORM'!$O$15</definedName>
    <definedName name="CTS_VALUE">'SOA FORM'!$B$17</definedName>
    <definedName name="CTS2_VALUE">'SOA FORM'!$E$17</definedName>
    <definedName name="DEPT">Lookup!$F$2:$F$25</definedName>
    <definedName name="DEPT_COLUMN">Lookup!$K$1:$K$51</definedName>
    <definedName name="DEPT_LU">Lookup!$F$2:$F$25</definedName>
    <definedName name="DEPT_VALUE">'SOA FORM'!$B$10</definedName>
    <definedName name="DEPT2_VALUE">'SOA FORM'!$B$33</definedName>
    <definedName name="DeptStart">Lookup!$K$1</definedName>
    <definedName name="EMAIL_VALUE">'SOA FORM'!$B$23</definedName>
    <definedName name="FUND_VALUE">'SOA FORM'!$P$33</definedName>
    <definedName name="MCC_GRP_VALUE">'SOA FORM'!$C$26</definedName>
    <definedName name="MO_LIMIT_VALUE">'SOA FORM'!$B$25</definedName>
    <definedName name="ORG_NM_VALUE">'SOA FORM'!$B$18</definedName>
    <definedName name="PH_VALUE">'SOA FORM'!$B$22</definedName>
    <definedName name="PREFIX">Lookup!$D$2:$D$18</definedName>
    <definedName name="_xlnm.Print_Area" localSheetId="1">'SOA FORM'!$A$1:$Q$45</definedName>
    <definedName name="REQ_NM_VALUE">'SOA FORM'!$B$9</definedName>
    <definedName name="REQ_PH_VALUE">'SOA FORM'!$B$11</definedName>
    <definedName name="SING_PURCH_VALUE">'SOA FORM'!$L$25</definedName>
    <definedName name="ST_VALUE">'SOA FORM'!$L$21</definedName>
    <definedName name="STATE">Lookup!$A$2:$A$63</definedName>
    <definedName name="STATEABBR">Lookup!$B$2:$B$63</definedName>
    <definedName name="UNIT_VALUE">'SOA FORM'!$E$33</definedName>
    <definedName name="WF_UNIT_VALUE">'SOA FORM'!$B$30</definedName>
    <definedName name="ZIP_VALUE">'SOA FORM'!$O$21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8" i="1" l="1"/>
  <c r="B33" i="1" l="1"/>
  <c r="B15" i="1"/>
  <c r="K2" i="4" s="1"/>
  <c r="H15" i="1"/>
  <c r="O15" i="1"/>
  <c r="B17" i="1"/>
  <c r="I20" i="2" l="1"/>
  <c r="I3" i="2"/>
  <c r="I4" i="2"/>
  <c r="I5" i="2"/>
  <c r="I6" i="2"/>
  <c r="I7" i="2"/>
  <c r="I8" i="2"/>
  <c r="I9" i="2"/>
  <c r="I10" i="2"/>
  <c r="I11" i="2"/>
  <c r="I12" i="2"/>
  <c r="I13" i="2"/>
  <c r="I14" i="2"/>
  <c r="I15" i="2"/>
  <c r="I16" i="2"/>
  <c r="I17" i="2"/>
  <c r="I18" i="2"/>
  <c r="I19" i="2"/>
  <c r="I21" i="2"/>
  <c r="I22" i="2"/>
  <c r="I23" i="2"/>
  <c r="I24" i="2"/>
  <c r="I2" i="2"/>
  <c r="G30" i="1" l="1"/>
  <c r="S2" i="4"/>
  <c r="J2" i="4"/>
  <c r="G2" i="4"/>
  <c r="F2" i="4"/>
  <c r="E2" i="4"/>
  <c r="D2" i="4"/>
  <c r="O2" i="4" l="1"/>
  <c r="N2" i="4"/>
  <c r="I2" i="4" l="1"/>
  <c r="H2" i="4"/>
  <c r="C2" i="4" l="1"/>
  <c r="R17" i="1"/>
  <c r="B2" i="4"/>
  <c r="L2" i="4"/>
  <c r="C44" i="1" l="1"/>
  <c r="M2" i="4"/>
  <c r="B4" i="2" l="1"/>
  <c r="B8" i="2"/>
  <c r="B9" i="2"/>
  <c r="B7" i="2"/>
  <c r="B3" i="2"/>
  <c r="B2" i="2"/>
  <c r="B6" i="2"/>
  <c r="B10" i="2"/>
  <c r="B11" i="2"/>
  <c r="B12" i="2"/>
  <c r="B14" i="2"/>
  <c r="B13" i="2"/>
  <c r="B16" i="2"/>
  <c r="B15" i="2"/>
  <c r="B17" i="2"/>
  <c r="B18" i="2"/>
  <c r="B19" i="2"/>
  <c r="B21" i="2"/>
  <c r="B22" i="2"/>
  <c r="B23" i="2"/>
  <c r="B20" i="2"/>
  <c r="B24" i="2"/>
  <c r="B25" i="2"/>
  <c r="B26" i="2"/>
  <c r="B29" i="2"/>
  <c r="B30" i="2"/>
  <c r="B28" i="2"/>
  <c r="B27" i="2"/>
  <c r="B31" i="2"/>
  <c r="B32" i="2"/>
  <c r="B35" i="2"/>
  <c r="B33" i="2"/>
  <c r="B36" i="2"/>
  <c r="B39" i="2"/>
  <c r="B43" i="2"/>
  <c r="B40" i="2"/>
  <c r="B41" i="2"/>
  <c r="B42" i="2"/>
  <c r="B44" i="2"/>
  <c r="B37" i="2"/>
  <c r="B38" i="2"/>
  <c r="B34" i="2"/>
  <c r="B45" i="2"/>
  <c r="B46" i="2"/>
  <c r="B47" i="2"/>
  <c r="B50" i="2"/>
  <c r="B48" i="2"/>
  <c r="B49" i="2"/>
  <c r="B51" i="2"/>
  <c r="B52" i="2"/>
  <c r="B53" i="2"/>
  <c r="B54" i="2"/>
  <c r="B55" i="2"/>
  <c r="B56" i="2"/>
  <c r="B59" i="2"/>
  <c r="B58" i="2"/>
  <c r="B57" i="2"/>
  <c r="B60" i="2"/>
  <c r="B62" i="2"/>
  <c r="B61" i="2"/>
  <c r="B63" i="2"/>
  <c r="B5" i="2"/>
</calcChain>
</file>

<file path=xl/sharedStrings.xml><?xml version="1.0" encoding="utf-8"?>
<sst xmlns="http://schemas.openxmlformats.org/spreadsheetml/2006/main" count="446" uniqueCount="379">
  <si>
    <t>USBANK ACCESSONLINE</t>
  </si>
  <si>
    <t>Add CTS Account</t>
  </si>
  <si>
    <t>INSTRUCTIONS</t>
  </si>
  <si>
    <r>
      <rPr>
        <b/>
        <sz val="11"/>
        <rFont val="Calibri Light"/>
        <family val="2"/>
      </rPr>
      <t xml:space="preserve">INTRODUCTION: </t>
    </r>
    <r>
      <rPr>
        <sz val="11"/>
        <rFont val="Calibri Light"/>
        <family val="2"/>
      </rPr>
      <t xml:space="preserve"> User profile account is used to request One Card Department Program Administrator and Delegate access to US Bank's AccessOnline, an online maintenance and reporting system.  Each agency's Department Program Administrator (DPA) may request user access.  
Email completed spreadsheet (2nd tab-ADD PA) to DOA/Finance/Systems Administration. 
</t>
    </r>
    <r>
      <rPr>
        <b/>
        <sz val="11"/>
        <rFont val="Calibri Light"/>
        <family val="2"/>
      </rPr>
      <t xml:space="preserve">NOTE:  </t>
    </r>
    <r>
      <rPr>
        <sz val="11"/>
        <rFont val="Calibri Light"/>
        <family val="2"/>
      </rPr>
      <t>Changes to existing users can be emailed instead of filling out the spreadsheet.</t>
    </r>
  </si>
  <si>
    <t>DPA contact listing</t>
  </si>
  <si>
    <t>http://doa.alaska.gov/dof/charge_cards/agency_contact.html</t>
  </si>
  <si>
    <t>OneCard General Info</t>
  </si>
  <si>
    <t>http://doa.alaska.gov/dof/charge_cards/state_agen.html</t>
  </si>
  <si>
    <t>CTS Account Information</t>
  </si>
  <si>
    <t>FIELD</t>
  </si>
  <si>
    <t>NOTES</t>
  </si>
  <si>
    <t>Requestor Name</t>
  </si>
  <si>
    <t>Enter the name of the Department Program Administrator (DPA) who is requesting the CTS</t>
  </si>
  <si>
    <t>Department</t>
  </si>
  <si>
    <t>Select department from the Drop Down menu.</t>
  </si>
  <si>
    <t>Phone Number</t>
  </si>
  <si>
    <t>Enter the phone number of the person completing this form.</t>
  </si>
  <si>
    <t>Date</t>
  </si>
  <si>
    <t>Enter the date the form is being completed.</t>
  </si>
  <si>
    <t>Bank Number</t>
  </si>
  <si>
    <t>Field defaults to 3757; not editable</t>
  </si>
  <si>
    <t>Agent Number(s)</t>
  </si>
  <si>
    <t>Field defaults to your CTS Agent Number; not editable</t>
  </si>
  <si>
    <t>Company Number(s)</t>
  </si>
  <si>
    <t>Field defaults to your agency's CTS Company Number; not editable</t>
  </si>
  <si>
    <t>CTS Account Name</t>
  </si>
  <si>
    <t>Green area is not editable and will default to your agency's three letter acronym. Enter the specifica account name in next cell.  Your three letter acronym plus the name you enter will be the full name n AccessOnline.  Note: the full name only allows 21 characters to accomodate max characters allowed by USBank.</t>
  </si>
  <si>
    <t>Is this a Confidental CTS?</t>
  </si>
  <si>
    <t>CTS accounts can be set up as confidential; meaning the traveler name will not be populated when charges are loaded into IRIS.  MOST CTS accounts are not confidential.  If you select YES, DOF PCard Team will follow up to understand why you selected yes.</t>
  </si>
  <si>
    <t>Organization Name</t>
  </si>
  <si>
    <t>Will default to your agency name; as currently being used in USBank AccessOnline.</t>
  </si>
  <si>
    <t>Attention Name</t>
  </si>
  <si>
    <t>Defaults to OneCard Administrator but can be overridden. This line will show on the billing statement. Field Length =  24</t>
  </si>
  <si>
    <t>Address Line #2</t>
  </si>
  <si>
    <t>Enter user's business address.  Field Enter address where billing statements should be delivered.  This is the address where the CVV information will be sent.  Field Length = 35</t>
  </si>
  <si>
    <t>City</t>
  </si>
  <si>
    <t>Enter City.  Field Length = 24</t>
  </si>
  <si>
    <t>State</t>
  </si>
  <si>
    <t>Defaults to AK</t>
  </si>
  <si>
    <t>Zip</t>
  </si>
  <si>
    <t>Enter user's five-digit zip code and the four-digit extension.</t>
  </si>
  <si>
    <t>Enter contact phone without dashes.</t>
  </si>
  <si>
    <t>Email Contact</t>
  </si>
  <si>
    <t>Enter email address where CCV Code can be sent when requested.</t>
  </si>
  <si>
    <t>Monthly Limit</t>
  </si>
  <si>
    <t>Enter the monthly limit to be charged in the CTS.</t>
  </si>
  <si>
    <t>Single Purchase Limit</t>
  </si>
  <si>
    <t>Enter the single purchase limit for the CTS.</t>
  </si>
  <si>
    <t>MCC Group</t>
  </si>
  <si>
    <t xml:space="preserve">Enter the default MCC for the CTS. </t>
  </si>
  <si>
    <t>Department PRCC Workflow/Accounting Information</t>
  </si>
  <si>
    <t>** Contact your Finance Officer if you do not know the Accounting Information **</t>
  </si>
  <si>
    <t>Workflow Unit</t>
  </si>
  <si>
    <t>Enter the unit that will drive workflow/approval path for the OneCard charges (PRCC document)</t>
  </si>
  <si>
    <t>APPR Type</t>
  </si>
  <si>
    <t>Enter the Appropriation Type that is responsible for default suspense postings related to the payment to USBank, the CH9 and Accounting Linie 100 of the PRCC.  If an Accounting Template does not exist, leave this blank.</t>
  </si>
  <si>
    <t>Accounting Template</t>
  </si>
  <si>
    <t>Enter the Accounting Template that should be used for the default postings (CH9, Accounting Line 100 of PRCC).</t>
  </si>
  <si>
    <t>Will default to your two digit department code</t>
  </si>
  <si>
    <t>Unit</t>
  </si>
  <si>
    <t>Enter the Unit associated with suspense coding relating to Accounting Template to be used in the CH9/Accountin Line 100 of PRCC.</t>
  </si>
  <si>
    <t>Appropriation Unit</t>
  </si>
  <si>
    <t>Enter the Appropriation Unit associated with suspense coding relating to Accounting Template to be used in the CH9/Accountin Line 100 of PRCC.</t>
  </si>
  <si>
    <t>Fund</t>
  </si>
  <si>
    <t>Enter the Fund associated with suspense coding relating to Accounting Template to be used in the CH9/Accountin Line 100 of PRCC.</t>
  </si>
  <si>
    <t>USBANK ACCESSONLINE
Add CTS Account</t>
  </si>
  <si>
    <t>Please Print or Type</t>
  </si>
  <si>
    <t>ALL FIELDS ARE REQUIRED</t>
  </si>
  <si>
    <t>Field is locked from edits</t>
  </si>
  <si>
    <t>REQUESTOR INFORMATION</t>
  </si>
  <si>
    <t>Agent Number</t>
  </si>
  <si>
    <t>Company Number</t>
  </si>
  <si>
    <t>ENTER CTS NAME HERE</t>
  </si>
  <si>
    <t>Is this a Confidential CTS?</t>
  </si>
  <si>
    <t>NO</t>
  </si>
  <si>
    <t>ONECARD ADMINISTRATOR</t>
  </si>
  <si>
    <t>Address Line 2</t>
  </si>
  <si>
    <t>AK</t>
  </si>
  <si>
    <t>Business Phone</t>
  </si>
  <si>
    <t>Department PRCC Workflow / Accounting Information</t>
  </si>
  <si>
    <t>** CONTACT YOUR FINANCE OFFICER IF YOU DO NOT KNOW THIS INFORMATION **
** THIS FORM WILL BE RETURNED IF THIS SECTION IS NOT COMPLETED **</t>
  </si>
  <si>
    <t>** Enter the accounting elements below that are/should be referenced in the Accounting Template associated
with the CH9/Accounting Line 100 default postings **</t>
  </si>
  <si>
    <t>Accounting Template Elements</t>
  </si>
  <si>
    <t xml:space="preserve">Department </t>
  </si>
  <si>
    <t>Submit this form to:</t>
  </si>
  <si>
    <t>DOA.DOF.PCard.Support@alaska.gov</t>
  </si>
  <si>
    <t>DIVISION OF FINANCE USE ONLY</t>
  </si>
  <si>
    <t>Completed By / Reviwed By</t>
  </si>
  <si>
    <t>Date Sent to USBank</t>
  </si>
  <si>
    <t>Date added to AccessOnline</t>
  </si>
  <si>
    <t>Last Four Digits</t>
  </si>
  <si>
    <t>SCUSER Admin ID</t>
  </si>
  <si>
    <t>Added to PRCUA?</t>
  </si>
  <si>
    <t>CLIENT</t>
  </si>
  <si>
    <t>CTS ACCOUNT NAME</t>
  </si>
  <si>
    <t>ORGANIZATION NAME</t>
  </si>
  <si>
    <t>ADDRESS LINE 1</t>
  </si>
  <si>
    <t>ADDRESS LINE 2</t>
  </si>
  <si>
    <t>CITY</t>
  </si>
  <si>
    <t>ST</t>
  </si>
  <si>
    <t>ZIP</t>
  </si>
  <si>
    <t>PHONE</t>
  </si>
  <si>
    <t>EMAIL</t>
  </si>
  <si>
    <t>BANK</t>
  </si>
  <si>
    <t>AGENT</t>
  </si>
  <si>
    <t>COMPANY</t>
  </si>
  <si>
    <t>MONTHLY LIMIT</t>
  </si>
  <si>
    <t>SINGLE PURCHASE LIMIT</t>
  </si>
  <si>
    <t>CASH</t>
  </si>
  <si>
    <t>PLASTIC</t>
  </si>
  <si>
    <t>FIRSTCHECKS</t>
  </si>
  <si>
    <t>MCC GROUP</t>
  </si>
  <si>
    <t>OTHER MCCs</t>
  </si>
  <si>
    <t>STATE OF ALASKA</t>
  </si>
  <si>
    <t>000</t>
  </si>
  <si>
    <t>N</t>
  </si>
  <si>
    <t>STATE</t>
  </si>
  <si>
    <t>PREFIX</t>
  </si>
  <si>
    <t>DEPT</t>
  </si>
  <si>
    <t>CHAR</t>
  </si>
  <si>
    <t>PASSWORD</t>
  </si>
  <si>
    <t>LEN</t>
  </si>
  <si>
    <t>DESCRIPTION</t>
  </si>
  <si>
    <t>CTS NAME</t>
  </si>
  <si>
    <t>Armed Forces Atlantic | AA</t>
  </si>
  <si>
    <t>Attorney | ATTY</t>
  </si>
  <si>
    <t>01 - OFFICE OF THE GOVERNOR</t>
  </si>
  <si>
    <t>G</t>
  </si>
  <si>
    <t>StateOfAlaska%01</t>
  </si>
  <si>
    <t>01</t>
  </si>
  <si>
    <t xml:space="preserve">01 </t>
  </si>
  <si>
    <t>CTS-2718</t>
  </si>
  <si>
    <t>AK OFFICE OF THE GOVERNOR</t>
  </si>
  <si>
    <t>GOV</t>
  </si>
  <si>
    <t>3757</t>
  </si>
  <si>
    <t>Armed Forces Africa | AE</t>
  </si>
  <si>
    <t>Captain | CAPT</t>
  </si>
  <si>
    <t>02 - ADMINISTRATION</t>
  </si>
  <si>
    <t>A</t>
  </si>
  <si>
    <t>StateOfAlaska%02</t>
  </si>
  <si>
    <t>02</t>
  </si>
  <si>
    <t xml:space="preserve">02 </t>
  </si>
  <si>
    <t>CTS-2708</t>
  </si>
  <si>
    <t>AK - DEPT OF ADMINISTRATION</t>
  </si>
  <si>
    <t>DOA</t>
  </si>
  <si>
    <t>Alaska | AK</t>
  </si>
  <si>
    <t>Corporal | CPL</t>
  </si>
  <si>
    <t>03 - LAW</t>
  </si>
  <si>
    <t>W</t>
  </si>
  <si>
    <t>StateOfAlaska%03</t>
  </si>
  <si>
    <t>03</t>
  </si>
  <si>
    <t xml:space="preserve">03 </t>
  </si>
  <si>
    <t>CTS-2706</t>
  </si>
  <si>
    <t>AK DEPT OF LAW</t>
  </si>
  <si>
    <t>LAW</t>
  </si>
  <si>
    <t>Alabama | AL</t>
  </si>
  <si>
    <t>Doctor | DR</t>
  </si>
  <si>
    <t>4A - AK PERMANENT FUND CORP</t>
  </si>
  <si>
    <t>R</t>
  </si>
  <si>
    <t>StateOfAlaska%4A</t>
  </si>
  <si>
    <t>04</t>
  </si>
  <si>
    <t xml:space="preserve">4A </t>
  </si>
  <si>
    <t>CTS-2702</t>
  </si>
  <si>
    <t>AK DOR  APFC</t>
  </si>
  <si>
    <t>DOR APFC</t>
  </si>
  <si>
    <t>Armed Forces Pacific | AP</t>
  </si>
  <si>
    <t>Father | FR</t>
  </si>
  <si>
    <t>04 - REVENUE</t>
  </si>
  <si>
    <t>StateOfAlaska%04</t>
  </si>
  <si>
    <t xml:space="preserve">04 </t>
  </si>
  <si>
    <t>CTS-2704</t>
  </si>
  <si>
    <t>AK DEPT OF REVENUE</t>
  </si>
  <si>
    <t>DOR</t>
  </si>
  <si>
    <t>Arkansas | AR</t>
  </si>
  <si>
    <t>Governor | GOV</t>
  </si>
  <si>
    <t>5A - AK POSTSECONDARY EDUC</t>
  </si>
  <si>
    <t>E</t>
  </si>
  <si>
    <t>StateOfAlaska%5A</t>
  </si>
  <si>
    <t>05</t>
  </si>
  <si>
    <t xml:space="preserve">5A </t>
  </si>
  <si>
    <t>CTS-2619</t>
  </si>
  <si>
    <t>AK POSTSECONDARY EDUC</t>
  </si>
  <si>
    <t>EED ACPE</t>
  </si>
  <si>
    <t>American Samoa | AS</t>
  </si>
  <si>
    <t>Honorable | HON</t>
  </si>
  <si>
    <t>05 - EDUCATION &amp; EARLY DEV</t>
  </si>
  <si>
    <t>StateOfAlaska%05</t>
  </si>
  <si>
    <t xml:space="preserve">05 </t>
  </si>
  <si>
    <t>CTS-2700</t>
  </si>
  <si>
    <t>AK EDUCATION &amp; EARLY DEV</t>
  </si>
  <si>
    <t>EED</t>
  </si>
  <si>
    <t>Arizona | AZ</t>
  </si>
  <si>
    <t>Lieutenant | LT</t>
  </si>
  <si>
    <t>07 - LABOR &amp; WORKFORCE DEV</t>
  </si>
  <si>
    <t>B</t>
  </si>
  <si>
    <t>StateOfAlaska%07</t>
  </si>
  <si>
    <t>07</t>
  </si>
  <si>
    <t xml:space="preserve">07 </t>
  </si>
  <si>
    <t>CTS-2696</t>
  </si>
  <si>
    <t>AK LABOR &amp; WORKFORCE DEV</t>
  </si>
  <si>
    <t>DLWD</t>
  </si>
  <si>
    <t>California | CA</t>
  </si>
  <si>
    <t>Major | MJR</t>
  </si>
  <si>
    <t>08 - COMMERCE</t>
  </si>
  <si>
    <t>D</t>
  </si>
  <si>
    <t>StateOfAlaska%08</t>
  </si>
  <si>
    <t>08</t>
  </si>
  <si>
    <t xml:space="preserve">8A </t>
  </si>
  <si>
    <t>CTS-2692</t>
  </si>
  <si>
    <t>AK CCED AIDEA</t>
  </si>
  <si>
    <t>DCCED AIDEA</t>
  </si>
  <si>
    <t>Colorado | CO</t>
  </si>
  <si>
    <t>Officer | OFC</t>
  </si>
  <si>
    <t>8A - AIDEA</t>
  </si>
  <si>
    <t>StateOfAlaska%8A</t>
  </si>
  <si>
    <t xml:space="preserve">08 </t>
  </si>
  <si>
    <t>CTS-2694</t>
  </si>
  <si>
    <t>AK CCED</t>
  </si>
  <si>
    <t>DCCED</t>
  </si>
  <si>
    <t>Connecticut | CT</t>
  </si>
  <si>
    <t>Professor | PROF</t>
  </si>
  <si>
    <t>09 - MILITARY &amp; VETERANS AFF</t>
  </si>
  <si>
    <t>M</t>
  </si>
  <si>
    <t>StateOfAlaska%09</t>
  </si>
  <si>
    <t>09</t>
  </si>
  <si>
    <t xml:space="preserve">09 </t>
  </si>
  <si>
    <t>CTS-2690</t>
  </si>
  <si>
    <t>AK MILITARY &amp; VETERANS AFFAIRS</t>
  </si>
  <si>
    <t>DMVA</t>
  </si>
  <si>
    <t>District of Columbia | DC</t>
  </si>
  <si>
    <t>Private | PVT</t>
  </si>
  <si>
    <t>10 - NATURAL RESOURCES</t>
  </si>
  <si>
    <t>StateOfAlaska%10</t>
  </si>
  <si>
    <t>10</t>
  </si>
  <si>
    <t xml:space="preserve">10 </t>
  </si>
  <si>
    <t>CTS-2688</t>
  </si>
  <si>
    <t>AK DEPT OF NATURAL RESOURCES</t>
  </si>
  <si>
    <t>DNR</t>
  </si>
  <si>
    <t>Delaware | DE</t>
  </si>
  <si>
    <t>Representative | REP</t>
  </si>
  <si>
    <t>11 - FISH &amp; GAME</t>
  </si>
  <si>
    <t>F</t>
  </si>
  <si>
    <t>StateOfAlaska%11</t>
  </si>
  <si>
    <t>11</t>
  </si>
  <si>
    <t xml:space="preserve">11 </t>
  </si>
  <si>
    <t>CTS-2686</t>
  </si>
  <si>
    <t>AK FISH AND GAME</t>
  </si>
  <si>
    <t>DFG</t>
  </si>
  <si>
    <t>Florida | FL</t>
  </si>
  <si>
    <t>Reverend | REV</t>
  </si>
  <si>
    <t>12 - PUBLIC SAFETY</t>
  </si>
  <si>
    <t>P</t>
  </si>
  <si>
    <t>StateOfAlaska%12</t>
  </si>
  <si>
    <t>12</t>
  </si>
  <si>
    <t xml:space="preserve">12 </t>
  </si>
  <si>
    <t>CTS-2684</t>
  </si>
  <si>
    <t>AK DEPT OF PUBLIC SAFETY</t>
  </si>
  <si>
    <t>DPS</t>
  </si>
  <si>
    <t>Federated States of Micronesia | FM</t>
  </si>
  <si>
    <t>Senator | SEN</t>
  </si>
  <si>
    <t>16 - HEALTH</t>
  </si>
  <si>
    <t>U</t>
  </si>
  <si>
    <t>StateOfAlaska%16</t>
  </si>
  <si>
    <t>16</t>
  </si>
  <si>
    <t xml:space="preserve">16 </t>
  </si>
  <si>
    <t>CTS-0747</t>
  </si>
  <si>
    <t>AK DEPT OF HEALTH</t>
  </si>
  <si>
    <t>DOH</t>
  </si>
  <si>
    <t>9757</t>
  </si>
  <si>
    <t>Georgia | GA</t>
  </si>
  <si>
    <t>Sergeant | SGT</t>
  </si>
  <si>
    <t>18 - ENV CONSERVATION</t>
  </si>
  <si>
    <t>V</t>
  </si>
  <si>
    <t>StateOfAlaska%18</t>
  </si>
  <si>
    <t>18</t>
  </si>
  <si>
    <t xml:space="preserve">18 </t>
  </si>
  <si>
    <t>CTS-2682</t>
  </si>
  <si>
    <t>AK ENVIRONMENTAL CONSERVATION</t>
  </si>
  <si>
    <t>DEC</t>
  </si>
  <si>
    <t>Guam | GU</t>
  </si>
  <si>
    <t>Superintendent | SUPT</t>
  </si>
  <si>
    <t>20 - CORRECTIONS</t>
  </si>
  <si>
    <t>J</t>
  </si>
  <si>
    <t>StateOfAlaska%20</t>
  </si>
  <si>
    <t>20</t>
  </si>
  <si>
    <t xml:space="preserve">20 </t>
  </si>
  <si>
    <t>CTS-2680</t>
  </si>
  <si>
    <t>AK DEPT OF CORRECTIONS</t>
  </si>
  <si>
    <t>DOC</t>
  </si>
  <si>
    <t>Hawaii | HI</t>
  </si>
  <si>
    <t>25 - TRANS &amp; PUBLIC FAC</t>
  </si>
  <si>
    <t>T</t>
  </si>
  <si>
    <t>StateOfAlaska%25</t>
  </si>
  <si>
    <t>25</t>
  </si>
  <si>
    <t xml:space="preserve">25 </t>
  </si>
  <si>
    <t>CTS-2678</t>
  </si>
  <si>
    <t>AK DEPT OF TRANSPORTATION</t>
  </si>
  <si>
    <t>DOT</t>
  </si>
  <si>
    <t>Iowa | IA</t>
  </si>
  <si>
    <t>26 - FAMILY &amp; COMM SVCS</t>
  </si>
  <si>
    <t>K</t>
  </si>
  <si>
    <t>StateOfAlaska%26</t>
  </si>
  <si>
    <t>26</t>
  </si>
  <si>
    <t xml:space="preserve">26 </t>
  </si>
  <si>
    <t>CTS-0768</t>
  </si>
  <si>
    <t>AK FAMILY &amp; COMMUNITY SERVICES</t>
  </si>
  <si>
    <t>FCS</t>
  </si>
  <si>
    <t>Idaho | ID</t>
  </si>
  <si>
    <t>30 - LEGISLATIVE AFFAIRS</t>
  </si>
  <si>
    <t>L</t>
  </si>
  <si>
    <t>StateOfAlaska%31</t>
  </si>
  <si>
    <t>30</t>
  </si>
  <si>
    <t xml:space="preserve">30 </t>
  </si>
  <si>
    <t>CTS-2676</t>
  </si>
  <si>
    <t>AK LEGISLATIVE AFFAIRS</t>
  </si>
  <si>
    <t>LAA</t>
  </si>
  <si>
    <t>Illinois | IL</t>
  </si>
  <si>
    <t>30A - LEGISLATIVE AUDIT</t>
  </si>
  <si>
    <t>StateOfAlaska%33</t>
  </si>
  <si>
    <t>30A</t>
  </si>
  <si>
    <t>CTS-2674</t>
  </si>
  <si>
    <t>AK LEGISLATIVE AUDIT</t>
  </si>
  <si>
    <t>LAU</t>
  </si>
  <si>
    <t>Indiana | IN</t>
  </si>
  <si>
    <t>41 - ALASKA COURT SYSTEM</t>
  </si>
  <si>
    <t>C</t>
  </si>
  <si>
    <t>StateOfAlaska%41</t>
  </si>
  <si>
    <t>41</t>
  </si>
  <si>
    <t xml:space="preserve">41 </t>
  </si>
  <si>
    <t>CTS-2672</t>
  </si>
  <si>
    <t xml:space="preserve">AK COURT SYSTEM </t>
  </si>
  <si>
    <t>COURT</t>
  </si>
  <si>
    <t>Kansas | KS</t>
  </si>
  <si>
    <t>41A - AK JUDICIAL COUNCIL</t>
  </si>
  <si>
    <t>StateOfAlaska%42</t>
  </si>
  <si>
    <t>41A</t>
  </si>
  <si>
    <t>CTS-2670</t>
  </si>
  <si>
    <t>AK JUDICIAL COUNCIL</t>
  </si>
  <si>
    <t>AJC</t>
  </si>
  <si>
    <t>Kentucky | KY</t>
  </si>
  <si>
    <t>Louisiana | LA</t>
  </si>
  <si>
    <t>Massachusetts | MA</t>
  </si>
  <si>
    <t>Maryland | MD</t>
  </si>
  <si>
    <t>Maine | ME</t>
  </si>
  <si>
    <t>Marshall Islands | MH</t>
  </si>
  <si>
    <t>Michigan | MI</t>
  </si>
  <si>
    <t>Minnesota | MN</t>
  </si>
  <si>
    <t>Missouri | MO</t>
  </si>
  <si>
    <t>Northern Mariana Islands | MP</t>
  </si>
  <si>
    <t>Mississippi | MS</t>
  </si>
  <si>
    <t>Montana | MT</t>
  </si>
  <si>
    <t>North Carolina | NC</t>
  </si>
  <si>
    <t>North Dakota | ND</t>
  </si>
  <si>
    <t>Nebraska | NE</t>
  </si>
  <si>
    <t>New Hampshire | NH</t>
  </si>
  <si>
    <t>New Jersey | NJ</t>
  </si>
  <si>
    <t>New Mexico | NM</t>
  </si>
  <si>
    <t>Nevada | NV</t>
  </si>
  <si>
    <t>New York | NY</t>
  </si>
  <si>
    <t>Ohio | OH</t>
  </si>
  <si>
    <t>Oklahoma | OK</t>
  </si>
  <si>
    <t>Oregon | OR</t>
  </si>
  <si>
    <t>Pennsylvania | PA</t>
  </si>
  <si>
    <t>Puerto Rico | PR</t>
  </si>
  <si>
    <t>Palau | PW</t>
  </si>
  <si>
    <t>Rhode Island | RI</t>
  </si>
  <si>
    <t>South Carolina | SC</t>
  </si>
  <si>
    <t>South Dakota | SD</t>
  </si>
  <si>
    <t>Tennessee | TN</t>
  </si>
  <si>
    <t>Texas | TX</t>
  </si>
  <si>
    <t>Utah | UT</t>
  </si>
  <si>
    <t>Virginia | VA</t>
  </si>
  <si>
    <t>Virgin Islands | VI</t>
  </si>
  <si>
    <t>Vermont | VT</t>
  </si>
  <si>
    <t>Washington | WA</t>
  </si>
  <si>
    <t>Wisconsin | WI</t>
  </si>
  <si>
    <t>West Virginia | WV</t>
  </si>
  <si>
    <t>Wyoming | WY</t>
  </si>
  <si>
    <t>REQUIRED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</si>
</sst>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dd/yyyy"/>
    <numFmt numFmtId="165" formatCode="00000"/>
    <numFmt numFmtId="166" formatCode="&quot;$&quot;#,##0"/>
  </numFmts>
  <fonts count="53" x14ac:knownFonts="1">
    <font>
      <sz val="11"/>
      <color theme="1"/>
      <name val="Calibri"/>
      <family val="2"/>
      <scheme val="minor"/>
    </font>
    <font>
      <sz val="11"/>
      <color theme="1"/>
      <name val="Calibri Light"/>
      <family val="2"/>
    </font>
    <font>
      <sz val="11"/>
      <color theme="1"/>
      <name val="Calibri Light"/>
      <family val="2"/>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u/>
      <sz val="11"/>
      <color theme="1"/>
      <name val="Calibri"/>
      <family val="2"/>
      <scheme val="minor"/>
    </font>
    <font>
      <sz val="10"/>
      <name val="Arial"/>
      <family val="2"/>
    </font>
    <font>
      <u/>
      <sz val="11"/>
      <color theme="10"/>
      <name val="Calibri"/>
      <family val="2"/>
      <scheme val="minor"/>
    </font>
    <font>
      <b/>
      <sz val="18"/>
      <color theme="3"/>
      <name val="Calibri Light"/>
      <family val="2"/>
      <scheme val="major"/>
    </font>
    <font>
      <sz val="11"/>
      <color theme="1"/>
      <name val="Consolas"/>
      <family val="3"/>
    </font>
    <font>
      <sz val="10"/>
      <name val="Times New Roman"/>
      <family val="1"/>
    </font>
    <font>
      <u/>
      <sz val="10"/>
      <color indexed="12"/>
      <name val="Arial"/>
      <family val="2"/>
    </font>
    <font>
      <sz val="11"/>
      <name val="Consolas"/>
      <family val="3"/>
    </font>
    <font>
      <b/>
      <sz val="11"/>
      <name val="Consolas"/>
      <family val="3"/>
    </font>
    <font>
      <b/>
      <sz val="16"/>
      <color theme="1"/>
      <name val="Calibri Light"/>
      <family val="2"/>
    </font>
    <font>
      <b/>
      <sz val="16"/>
      <color rgb="FFC00000"/>
      <name val="Calibri Light"/>
      <family val="2"/>
    </font>
    <font>
      <sz val="11"/>
      <name val="Calibri Light"/>
      <family val="2"/>
    </font>
    <font>
      <b/>
      <sz val="11"/>
      <name val="Calibri Light"/>
      <family val="2"/>
    </font>
    <font>
      <u/>
      <sz val="10"/>
      <color indexed="12"/>
      <name val="Calibri Light"/>
      <family val="2"/>
    </font>
    <font>
      <b/>
      <sz val="16"/>
      <color theme="0"/>
      <name val="Calibri Light"/>
      <family val="2"/>
    </font>
    <font>
      <sz val="16"/>
      <color theme="1"/>
      <name val="Calibri Light"/>
      <family val="2"/>
    </font>
    <font>
      <b/>
      <sz val="11"/>
      <color theme="0" tint="-4.9989318521683403E-2"/>
      <name val="Calibri Light"/>
      <family val="2"/>
    </font>
    <font>
      <b/>
      <sz val="12"/>
      <name val="Calibri Light"/>
      <family val="2"/>
    </font>
    <font>
      <b/>
      <sz val="11"/>
      <color rgb="FFC00000"/>
      <name val="Calibri Light"/>
      <family val="2"/>
    </font>
    <font>
      <b/>
      <i/>
      <sz val="11"/>
      <color theme="1"/>
      <name val="Calibri Light"/>
      <family val="2"/>
    </font>
    <font>
      <b/>
      <sz val="10"/>
      <color theme="1"/>
      <name val="Calibri Light"/>
      <family val="2"/>
    </font>
    <font>
      <b/>
      <sz val="11"/>
      <color theme="1"/>
      <name val="Calibri Light"/>
      <family val="2"/>
    </font>
    <font>
      <sz val="10"/>
      <color theme="1"/>
      <name val="Calibri Light"/>
      <family val="2"/>
    </font>
    <font>
      <sz val="12"/>
      <color theme="1"/>
      <name val="Calibri Light"/>
      <family val="2"/>
    </font>
    <font>
      <b/>
      <sz val="10"/>
      <name val="Calibri Light"/>
      <family val="2"/>
    </font>
    <font>
      <sz val="11"/>
      <color theme="0"/>
      <name val="Calibri Light"/>
      <family val="2"/>
    </font>
    <font>
      <b/>
      <sz val="9"/>
      <color rgb="FFFF0000"/>
      <name val="Calibri Light"/>
      <family val="2"/>
    </font>
    <font>
      <b/>
      <sz val="9"/>
      <name val="Calibri Light"/>
      <family val="2"/>
    </font>
    <font>
      <b/>
      <i/>
      <sz val="16"/>
      <color theme="1"/>
      <name val="Calibri Light"/>
      <family val="2"/>
    </font>
    <font>
      <u/>
      <sz val="11"/>
      <color rgb="FF3333CC"/>
      <name val="Calibri Light"/>
      <family val="2"/>
    </font>
    <font>
      <b/>
      <sz val="9"/>
      <color theme="1"/>
      <name val="Calibri Light"/>
      <family val="2"/>
    </font>
    <font>
      <u/>
      <sz val="11"/>
      <color theme="10"/>
      <name val="Calibri Light"/>
      <family val="2"/>
    </font>
    <font>
      <i/>
      <sz val="11"/>
      <color rgb="FF000000"/>
      <name val="Calibri Light"/>
      <family val="2"/>
    </font>
    <font>
      <b/>
      <i/>
      <sz val="11"/>
      <color rgb="FFFF0000"/>
      <name val="Calibri Light"/>
      <family val="2"/>
    </font>
  </fonts>
  <fills count="41">
    <fill>
      <patternFill patternType="none"/>
    </fill>
    <fill>
      <patternFill patternType="gray125"/>
    </fill>
    <fill>
      <patternFill patternType="solid">
        <fgColor rgb="FF00206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theme="0" tint="-0.249977111117893"/>
        <bgColor indexed="64"/>
      </patternFill>
    </fill>
    <fill>
      <patternFill patternType="solid">
        <fgColor theme="2" tint="-9.9978637043366805E-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right style="thin">
        <color auto="1"/>
      </right>
      <top/>
      <bottom/>
      <diagonal/>
    </border>
    <border>
      <left style="thin">
        <color auto="1"/>
      </left>
      <right/>
      <top/>
      <bottom/>
      <diagonal/>
    </border>
  </borders>
  <cellStyleXfs count="49">
    <xf numFmtId="0" fontId="0" fillId="0" borderId="0"/>
    <xf numFmtId="0" fontId="4" fillId="0" borderId="2" applyNumberFormat="0" applyFill="0" applyAlignment="0" applyProtection="0"/>
    <xf numFmtId="0" fontId="5" fillId="0" borderId="3" applyNumberFormat="0" applyFill="0" applyAlignment="0" applyProtection="0"/>
    <xf numFmtId="0" fontId="6" fillId="0" borderId="4" applyNumberFormat="0" applyFill="0" applyAlignment="0" applyProtection="0"/>
    <xf numFmtId="0" fontId="6" fillId="0" borderId="0" applyNumberFormat="0" applyFill="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5" applyNumberFormat="0" applyAlignment="0" applyProtection="0"/>
    <xf numFmtId="0" fontId="11" fillId="7" borderId="6" applyNumberFormat="0" applyAlignment="0" applyProtection="0"/>
    <xf numFmtId="0" fontId="12" fillId="7" borderId="5" applyNumberFormat="0" applyAlignment="0" applyProtection="0"/>
    <xf numFmtId="0" fontId="13" fillId="0" borderId="7" applyNumberFormat="0" applyFill="0" applyAlignment="0" applyProtection="0"/>
    <xf numFmtId="0" fontId="14" fillId="8" borderId="8" applyNumberFormat="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10" applyNumberFormat="0" applyFill="0" applyAlignment="0" applyProtection="0"/>
    <xf numFmtId="0" fontId="18"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18" fillId="29" borderId="0" applyNumberFormat="0" applyBorder="0" applyAlignment="0" applyProtection="0"/>
    <xf numFmtId="0" fontId="18"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18" fillId="33" borderId="0" applyNumberFormat="0" applyBorder="0" applyAlignment="0" applyProtection="0"/>
    <xf numFmtId="0" fontId="20" fillId="0" borderId="0"/>
    <xf numFmtId="0" fontId="20" fillId="0" borderId="0"/>
    <xf numFmtId="0" fontId="21" fillId="0" borderId="0" applyNumberFormat="0" applyFill="0" applyBorder="0" applyAlignment="0" applyProtection="0"/>
    <xf numFmtId="0" fontId="20" fillId="0" borderId="0"/>
    <xf numFmtId="0" fontId="3" fillId="9" borderId="9" applyNumberFormat="0" applyFont="0" applyAlignment="0" applyProtection="0"/>
    <xf numFmtId="0" fontId="20" fillId="0" borderId="0"/>
    <xf numFmtId="0" fontId="22" fillId="0" borderId="0" applyNumberFormat="0" applyFill="0" applyBorder="0" applyAlignment="0" applyProtection="0"/>
    <xf numFmtId="0" fontId="24" fillId="0" borderId="1">
      <alignment vertical="center" wrapText="1"/>
    </xf>
    <xf numFmtId="0" fontId="25" fillId="0" borderId="0" applyNumberFormat="0" applyFill="0" applyBorder="0" applyAlignment="0" applyProtection="0">
      <alignment vertical="top"/>
      <protection locked="0"/>
    </xf>
  </cellStyleXfs>
  <cellXfs count="130">
    <xf numFmtId="0" fontId="0" fillId="0" borderId="0" xfId="0"/>
    <xf numFmtId="0" fontId="19" fillId="0" borderId="0" xfId="0" applyFont="1"/>
    <xf numFmtId="0" fontId="0" fillId="0" borderId="0" xfId="0" applyAlignment="1">
      <alignment horizontal="left" vertical="center"/>
    </xf>
    <xf numFmtId="0" fontId="23" fillId="0" borderId="0" xfId="0" applyFont="1" applyAlignment="1">
      <alignment wrapText="1"/>
    </xf>
    <xf numFmtId="0" fontId="19" fillId="0" borderId="0" xfId="0" applyFont="1" applyAlignment="1">
      <alignment horizontal="left"/>
    </xf>
    <xf numFmtId="0" fontId="0" fillId="0" borderId="0" xfId="0" applyAlignment="1">
      <alignment horizontal="left"/>
    </xf>
    <xf numFmtId="49" fontId="0" fillId="0" borderId="0" xfId="0" applyNumberFormat="1" applyAlignment="1">
      <alignment horizontal="right"/>
    </xf>
    <xf numFmtId="0" fontId="26" fillId="0" borderId="1" xfId="47" applyFont="1" applyAlignment="1">
      <alignment horizontal="left" vertical="center" wrapText="1"/>
    </xf>
    <xf numFmtId="0" fontId="26" fillId="0" borderId="1" xfId="0" applyFont="1" applyBorder="1" applyAlignment="1">
      <alignment horizontal="left" vertical="center" wrapText="1"/>
    </xf>
    <xf numFmtId="49" fontId="26" fillId="0" borderId="1" xfId="0" applyNumberFormat="1" applyFont="1" applyBorder="1" applyAlignment="1">
      <alignment horizontal="left" vertical="center" wrapText="1"/>
    </xf>
    <xf numFmtId="49" fontId="26" fillId="0" borderId="0" xfId="0" applyNumberFormat="1" applyFont="1" applyAlignment="1">
      <alignment horizontal="left" vertical="center" wrapText="1"/>
    </xf>
    <xf numFmtId="49" fontId="27" fillId="39" borderId="1" xfId="0" applyNumberFormat="1" applyFont="1" applyFill="1" applyBorder="1" applyAlignment="1">
      <alignment wrapText="1"/>
    </xf>
    <xf numFmtId="0" fontId="2" fillId="0" borderId="0" xfId="0" applyFont="1" applyAlignment="1">
      <alignment vertical="center"/>
    </xf>
    <xf numFmtId="0" fontId="28" fillId="0" borderId="0" xfId="0" applyFont="1" applyAlignment="1">
      <alignment horizontal="right" vertical="top" wrapText="1"/>
    </xf>
    <xf numFmtId="0" fontId="29" fillId="0" borderId="0" xfId="0" applyFont="1" applyAlignment="1">
      <alignment horizontal="right" vertical="top" wrapText="1"/>
    </xf>
    <xf numFmtId="0" fontId="2" fillId="0" borderId="0" xfId="0" applyFont="1"/>
    <xf numFmtId="0" fontId="30" fillId="0" borderId="0" xfId="47" applyFont="1" applyBorder="1">
      <alignment vertical="center" wrapText="1"/>
    </xf>
    <xf numFmtId="0" fontId="31" fillId="0" borderId="0" xfId="47" applyFont="1" applyBorder="1" applyAlignment="1">
      <alignment horizontal="center" vertical="center" wrapText="1"/>
    </xf>
    <xf numFmtId="0" fontId="31" fillId="0" borderId="0" xfId="47" applyFont="1" applyBorder="1" applyAlignment="1">
      <alignment horizontal="right" vertical="center" wrapText="1" indent="1"/>
    </xf>
    <xf numFmtId="0" fontId="32" fillId="0" borderId="0" xfId="48" applyFont="1" applyAlignment="1" applyProtection="1">
      <alignment horizontal="left" vertical="center"/>
    </xf>
    <xf numFmtId="0" fontId="31" fillId="0" borderId="0" xfId="47" applyFont="1" applyBorder="1" applyAlignment="1">
      <alignment horizontal="left" vertical="center"/>
    </xf>
    <xf numFmtId="0" fontId="34" fillId="0" borderId="0" xfId="0" applyFont="1" applyAlignment="1">
      <alignment vertical="center"/>
    </xf>
    <xf numFmtId="0" fontId="35" fillId="0" borderId="28" xfId="47" applyFont="1" applyBorder="1" applyAlignment="1">
      <alignment horizontal="left" vertical="center"/>
    </xf>
    <xf numFmtId="0" fontId="35" fillId="0" borderId="29" xfId="47" applyFont="1" applyBorder="1" applyAlignment="1">
      <alignment horizontal="left" vertical="center" wrapText="1"/>
    </xf>
    <xf numFmtId="0" fontId="30" fillId="0" borderId="0" xfId="47" applyFont="1" applyBorder="1" applyAlignment="1">
      <alignment horizontal="left"/>
    </xf>
    <xf numFmtId="0" fontId="31" fillId="0" borderId="28" xfId="47" applyFont="1" applyBorder="1" applyAlignment="1">
      <alignment vertical="top" wrapText="1"/>
    </xf>
    <xf numFmtId="0" fontId="30" fillId="0" borderId="29" xfId="40" applyFont="1" applyBorder="1" applyAlignment="1">
      <alignment vertical="top" wrapText="1"/>
    </xf>
    <xf numFmtId="0" fontId="30" fillId="0" borderId="0" xfId="47" applyFont="1" applyBorder="1" applyAlignment="1">
      <alignment vertical="top" wrapText="1"/>
    </xf>
    <xf numFmtId="0" fontId="31" fillId="0" borderId="28" xfId="47" applyFont="1" applyBorder="1" applyAlignment="1">
      <alignment horizontal="left" vertical="top" wrapText="1"/>
    </xf>
    <xf numFmtId="0" fontId="30" fillId="0" borderId="29" xfId="47" applyFont="1" applyBorder="1" applyAlignment="1">
      <alignment vertical="top" wrapText="1"/>
    </xf>
    <xf numFmtId="0" fontId="30" fillId="0" borderId="29" xfId="47" applyFont="1" applyBorder="1" applyAlignment="1">
      <alignment horizontal="left" vertical="top" wrapText="1"/>
    </xf>
    <xf numFmtId="0" fontId="30" fillId="0" borderId="29" xfId="47" applyFont="1" applyBorder="1" applyAlignment="1">
      <alignment horizontal="left" wrapText="1"/>
    </xf>
    <xf numFmtId="0" fontId="31" fillId="0" borderId="28" xfId="47" applyFont="1" applyBorder="1" applyAlignment="1">
      <alignment horizontal="left" vertical="top"/>
    </xf>
    <xf numFmtId="0" fontId="31" fillId="0" borderId="0" xfId="47" applyFont="1" applyBorder="1" applyAlignment="1">
      <alignment horizontal="left" vertical="top"/>
    </xf>
    <xf numFmtId="0" fontId="35" fillId="0" borderId="0" xfId="47" applyFont="1" applyBorder="1" applyAlignment="1">
      <alignment horizontal="left" vertical="center"/>
    </xf>
    <xf numFmtId="0" fontId="35" fillId="0" borderId="0" xfId="47" applyFont="1" applyBorder="1" applyAlignment="1">
      <alignment horizontal="left" vertical="center" wrapText="1"/>
    </xf>
    <xf numFmtId="0" fontId="37" fillId="0" borderId="0" xfId="0" applyFont="1" applyAlignment="1">
      <alignment horizontal="left" vertical="center"/>
    </xf>
    <xf numFmtId="0" fontId="38" fillId="0" borderId="21" xfId="0" applyFont="1" applyBorder="1" applyAlignment="1">
      <alignment horizontal="left" vertical="center"/>
    </xf>
    <xf numFmtId="0" fontId="39" fillId="36" borderId="1" xfId="0" applyFont="1" applyFill="1" applyBorder="1" applyAlignment="1">
      <alignment horizontal="right" vertical="center"/>
    </xf>
    <xf numFmtId="0" fontId="40" fillId="0" borderId="0" xfId="0" applyFont="1" applyAlignment="1">
      <alignment horizontal="right" vertical="center"/>
    </xf>
    <xf numFmtId="0" fontId="41" fillId="0" borderId="0" xfId="0" applyFont="1" applyAlignment="1">
      <alignment horizontal="left" vertical="center"/>
    </xf>
    <xf numFmtId="0" fontId="39" fillId="35" borderId="11" xfId="0" applyFont="1" applyFill="1" applyBorder="1" applyAlignment="1">
      <alignment horizontal="right" vertical="center"/>
    </xf>
    <xf numFmtId="49" fontId="42" fillId="0" borderId="13" xfId="0" applyNumberFormat="1" applyFont="1" applyBorder="1" applyAlignment="1">
      <alignment horizontal="left" vertical="center" wrapText="1"/>
    </xf>
    <xf numFmtId="49" fontId="42" fillId="0" borderId="12" xfId="0" applyNumberFormat="1" applyFont="1" applyBorder="1" applyAlignment="1">
      <alignment horizontal="left" vertical="center" wrapText="1"/>
    </xf>
    <xf numFmtId="0" fontId="43" fillId="36" borderId="11" xfId="42" applyFont="1" applyFill="1" applyBorder="1" applyAlignment="1">
      <alignment horizontal="right" vertical="center"/>
    </xf>
    <xf numFmtId="0" fontId="44" fillId="0" borderId="0" xfId="0" applyFont="1" applyAlignment="1">
      <alignment vertical="center"/>
    </xf>
    <xf numFmtId="0" fontId="39" fillId="35" borderId="13" xfId="0" applyFont="1" applyFill="1" applyBorder="1" applyAlignment="1">
      <alignment horizontal="right" vertical="center"/>
    </xf>
    <xf numFmtId="0" fontId="2" fillId="0" borderId="0" xfId="0" applyFont="1" applyAlignment="1">
      <alignment horizontal="left" vertical="center"/>
    </xf>
    <xf numFmtId="0" fontId="40" fillId="34" borderId="0" xfId="0" applyFont="1" applyFill="1" applyAlignment="1">
      <alignment vertical="center"/>
    </xf>
    <xf numFmtId="0" fontId="41" fillId="34" borderId="0" xfId="0" applyFont="1" applyFill="1" applyAlignment="1">
      <alignment horizontal="left" vertical="center"/>
    </xf>
    <xf numFmtId="49" fontId="0" fillId="0" borderId="0" xfId="0" applyNumberFormat="1"/>
    <xf numFmtId="0" fontId="39" fillId="36" borderId="1" xfId="0" applyFont="1" applyFill="1" applyBorder="1" applyAlignment="1">
      <alignment horizontal="right"/>
    </xf>
    <xf numFmtId="0" fontId="28" fillId="0" borderId="0" xfId="0" applyFont="1" applyAlignment="1">
      <alignment horizontal="right" vertical="center" wrapText="1"/>
    </xf>
    <xf numFmtId="0" fontId="1" fillId="0" borderId="12" xfId="0" applyFont="1" applyBorder="1" applyAlignment="1" applyProtection="1">
      <alignment horizontal="center" vertical="center"/>
      <protection locked="0"/>
    </xf>
    <xf numFmtId="0" fontId="51" fillId="0" borderId="0" xfId="0" applyFont="1" applyAlignment="1">
      <alignment horizontal="right"/>
    </xf>
    <xf numFmtId="0" fontId="1" fillId="0" borderId="0" xfId="0" applyFont="1" applyAlignment="1">
      <alignment vertical="center"/>
    </xf>
    <xf numFmtId="0" fontId="1" fillId="0" borderId="0" xfId="0" applyFont="1"/>
    <xf numFmtId="49" fontId="1" fillId="37" borderId="11" xfId="0" applyNumberFormat="1" applyFont="1" applyFill="1" applyBorder="1" applyAlignment="1">
      <alignment horizontal="center" vertical="center" wrapText="1"/>
    </xf>
    <xf numFmtId="49" fontId="1" fillId="36" borderId="13" xfId="0" applyNumberFormat="1" applyFont="1" applyFill="1" applyBorder="1" applyAlignment="1">
      <alignment horizontal="left" vertical="center" wrapText="1"/>
    </xf>
    <xf numFmtId="49" fontId="1" fillId="36" borderId="12" xfId="0" applyNumberFormat="1" applyFont="1" applyFill="1" applyBorder="1" applyAlignment="1">
      <alignment horizontal="left" vertical="center" wrapText="1"/>
    </xf>
    <xf numFmtId="0" fontId="1" fillId="37" borderId="11" xfId="0" applyFont="1" applyFill="1" applyBorder="1" applyAlignment="1">
      <alignment horizontal="center" vertical="center" wrapText="1"/>
    </xf>
    <xf numFmtId="0" fontId="1" fillId="0" borderId="0" xfId="0" applyFont="1" applyAlignment="1">
      <alignment horizontal="left" vertical="center"/>
    </xf>
    <xf numFmtId="0" fontId="1" fillId="37" borderId="1" xfId="0" applyFont="1" applyFill="1" applyBorder="1" applyAlignment="1" applyProtection="1">
      <alignment horizontal="center" vertical="center" wrapText="1"/>
      <protection hidden="1"/>
    </xf>
    <xf numFmtId="0" fontId="33" fillId="2" borderId="27" xfId="0" applyFont="1" applyFill="1" applyBorder="1" applyAlignment="1">
      <alignment horizontal="center" vertical="center"/>
    </xf>
    <xf numFmtId="0" fontId="33" fillId="2" borderId="26" xfId="0" applyFont="1" applyFill="1" applyBorder="1" applyAlignment="1">
      <alignment horizontal="center" vertical="center"/>
    </xf>
    <xf numFmtId="0" fontId="36" fillId="40" borderId="11" xfId="47" applyFont="1" applyFill="1" applyBorder="1" applyAlignment="1">
      <alignment horizontal="center" vertical="center"/>
    </xf>
    <xf numFmtId="0" fontId="36" fillId="40" borderId="12" xfId="47" applyFont="1" applyFill="1" applyBorder="1" applyAlignment="1">
      <alignment horizontal="center" vertical="center"/>
    </xf>
    <xf numFmtId="0" fontId="30" fillId="0" borderId="0" xfId="47" applyFont="1" applyBorder="1" applyAlignment="1">
      <alignment horizontal="center" vertical="center" wrapText="1"/>
    </xf>
    <xf numFmtId="1" fontId="1" fillId="37" borderId="1" xfId="0" applyNumberFormat="1" applyFont="1" applyFill="1" applyBorder="1" applyAlignment="1">
      <alignment horizontal="center" vertical="center"/>
    </xf>
    <xf numFmtId="49" fontId="1" fillId="0" borderId="13" xfId="0" applyNumberFormat="1" applyFont="1" applyBorder="1" applyAlignment="1" applyProtection="1">
      <alignment horizontal="center" vertical="center" wrapText="1"/>
      <protection locked="0"/>
    </xf>
    <xf numFmtId="49" fontId="1" fillId="0" borderId="11" xfId="0" applyNumberFormat="1" applyFont="1" applyBorder="1" applyAlignment="1" applyProtection="1">
      <alignment horizontal="left" vertical="center" wrapText="1" indent="1"/>
      <protection locked="0"/>
    </xf>
    <xf numFmtId="49" fontId="1" fillId="0" borderId="13" xfId="0" applyNumberFormat="1" applyFont="1" applyBorder="1" applyAlignment="1" applyProtection="1">
      <alignment horizontal="left" vertical="center" wrapText="1" indent="1"/>
      <protection locked="0"/>
    </xf>
    <xf numFmtId="49" fontId="1" fillId="0" borderId="12" xfId="0" applyNumberFormat="1" applyFont="1" applyBorder="1" applyAlignment="1" applyProtection="1">
      <alignment horizontal="left" vertical="center" wrapText="1" indent="1"/>
      <protection locked="0"/>
    </xf>
    <xf numFmtId="0" fontId="1" fillId="0" borderId="11" xfId="0" applyFont="1" applyBorder="1" applyAlignment="1" applyProtection="1">
      <alignment horizontal="left" vertical="center" indent="1"/>
      <protection locked="0"/>
    </xf>
    <xf numFmtId="0" fontId="1" fillId="0" borderId="13" xfId="0" applyFont="1" applyBorder="1" applyAlignment="1" applyProtection="1">
      <alignment horizontal="left" vertical="center" indent="1"/>
      <protection locked="0"/>
    </xf>
    <xf numFmtId="0" fontId="1" fillId="0" borderId="12" xfId="0" applyFont="1" applyBorder="1" applyAlignment="1" applyProtection="1">
      <alignment horizontal="left" vertical="center" indent="1"/>
      <protection locked="0"/>
    </xf>
    <xf numFmtId="0" fontId="39" fillId="36" borderId="1" xfId="0" applyFont="1" applyFill="1" applyBorder="1" applyAlignment="1">
      <alignment horizontal="right"/>
    </xf>
    <xf numFmtId="0" fontId="39" fillId="36" borderId="0" xfId="0" applyFont="1" applyFill="1" applyAlignment="1">
      <alignment horizontal="right"/>
    </xf>
    <xf numFmtId="49" fontId="50" fillId="0" borderId="11" xfId="42" applyNumberFormat="1" applyFont="1" applyBorder="1" applyAlignment="1" applyProtection="1">
      <alignment horizontal="left" vertical="center" indent="1"/>
      <protection locked="0"/>
    </xf>
    <xf numFmtId="49" fontId="1" fillId="0" borderId="13" xfId="0" applyNumberFormat="1" applyFont="1" applyBorder="1" applyAlignment="1" applyProtection="1">
      <alignment horizontal="left" vertical="center" indent="1"/>
      <protection locked="0"/>
    </xf>
    <xf numFmtId="49" fontId="1" fillId="0" borderId="12" xfId="0" applyNumberFormat="1" applyFont="1" applyBorder="1" applyAlignment="1" applyProtection="1">
      <alignment horizontal="left" vertical="center" indent="1"/>
      <protection locked="0"/>
    </xf>
    <xf numFmtId="166" fontId="1" fillId="38" borderId="13" xfId="0" applyNumberFormat="1" applyFont="1" applyFill="1" applyBorder="1" applyAlignment="1" applyProtection="1">
      <alignment horizontal="left" vertical="center" wrapText="1" indent="1"/>
      <protection locked="0"/>
    </xf>
    <xf numFmtId="166" fontId="1" fillId="38" borderId="12" xfId="0" applyNumberFormat="1" applyFont="1" applyFill="1" applyBorder="1" applyAlignment="1" applyProtection="1">
      <alignment horizontal="left" vertical="center" wrapText="1" indent="1"/>
      <protection locked="0"/>
    </xf>
    <xf numFmtId="0" fontId="1" fillId="37" borderId="11" xfId="0" applyFont="1" applyFill="1" applyBorder="1" applyAlignment="1">
      <alignment horizontal="left" vertical="center" wrapText="1" indent="1"/>
    </xf>
    <xf numFmtId="0" fontId="1" fillId="37" borderId="13" xfId="0" applyFont="1" applyFill="1" applyBorder="1" applyAlignment="1">
      <alignment horizontal="left" vertical="center" wrapText="1" indent="1"/>
    </xf>
    <xf numFmtId="1" fontId="1" fillId="37" borderId="11" xfId="0" applyNumberFormat="1" applyFont="1" applyFill="1" applyBorder="1" applyAlignment="1">
      <alignment horizontal="center" vertical="center"/>
    </xf>
    <xf numFmtId="0" fontId="30" fillId="37" borderId="11" xfId="0" applyFont="1" applyFill="1" applyBorder="1" applyAlignment="1">
      <alignment horizontal="left" vertical="center" indent="1"/>
    </xf>
    <xf numFmtId="0" fontId="30" fillId="37" borderId="13" xfId="0" applyFont="1" applyFill="1" applyBorder="1" applyAlignment="1">
      <alignment horizontal="left" vertical="center" indent="1"/>
    </xf>
    <xf numFmtId="0" fontId="1" fillId="0" borderId="1" xfId="0" applyFont="1" applyBorder="1" applyAlignment="1" applyProtection="1">
      <alignment horizontal="left" vertical="center" indent="1"/>
      <protection locked="0"/>
    </xf>
    <xf numFmtId="0" fontId="30" fillId="37" borderId="1" xfId="0" applyFont="1" applyFill="1" applyBorder="1" applyAlignment="1">
      <alignment horizontal="left" vertical="center" indent="1"/>
    </xf>
    <xf numFmtId="166" fontId="1" fillId="38" borderId="11" xfId="0" applyNumberFormat="1" applyFont="1" applyFill="1" applyBorder="1" applyAlignment="1" applyProtection="1">
      <alignment horizontal="left" vertical="center" wrapText="1" indent="1"/>
      <protection locked="0"/>
    </xf>
    <xf numFmtId="0" fontId="28" fillId="0" borderId="0" xfId="0" applyFont="1" applyAlignment="1">
      <alignment horizontal="right" vertical="center" wrapText="1"/>
    </xf>
    <xf numFmtId="0" fontId="33" fillId="2" borderId="18" xfId="0" applyFont="1" applyFill="1" applyBorder="1" applyAlignment="1">
      <alignment horizontal="center" vertical="center"/>
    </xf>
    <xf numFmtId="0" fontId="33" fillId="2" borderId="19" xfId="0" applyFont="1" applyFill="1" applyBorder="1" applyAlignment="1">
      <alignment horizontal="center" vertical="center"/>
    </xf>
    <xf numFmtId="0" fontId="33" fillId="2" borderId="20" xfId="0" applyFont="1" applyFill="1" applyBorder="1" applyAlignment="1">
      <alignment horizontal="center" vertical="center"/>
    </xf>
    <xf numFmtId="0" fontId="39" fillId="36" borderId="11" xfId="0" applyFont="1" applyFill="1" applyBorder="1" applyAlignment="1">
      <alignment horizontal="right" vertical="center"/>
    </xf>
    <xf numFmtId="0" fontId="39" fillId="36" borderId="13" xfId="0" applyFont="1" applyFill="1" applyBorder="1" applyAlignment="1">
      <alignment horizontal="right" vertical="center"/>
    </xf>
    <xf numFmtId="0" fontId="38" fillId="37" borderId="21" xfId="0" applyFont="1" applyFill="1" applyBorder="1" applyAlignment="1">
      <alignment horizontal="center" vertical="center"/>
    </xf>
    <xf numFmtId="0" fontId="33" fillId="2" borderId="14" xfId="0" applyFont="1" applyFill="1" applyBorder="1" applyAlignment="1">
      <alignment horizontal="center" vertical="center"/>
    </xf>
    <xf numFmtId="0" fontId="33" fillId="2" borderId="15" xfId="0" applyFont="1" applyFill="1" applyBorder="1" applyAlignment="1">
      <alignment horizontal="center" vertical="center"/>
    </xf>
    <xf numFmtId="164" fontId="1" fillId="0" borderId="1" xfId="0" applyNumberFormat="1" applyFont="1" applyBorder="1" applyAlignment="1" applyProtection="1">
      <alignment horizontal="left" vertical="center" indent="1"/>
      <protection locked="0"/>
    </xf>
    <xf numFmtId="0" fontId="49" fillId="36" borderId="11" xfId="0" applyFont="1" applyFill="1" applyBorder="1" applyAlignment="1">
      <alignment horizontal="right" vertical="center"/>
    </xf>
    <xf numFmtId="0" fontId="49" fillId="36" borderId="13" xfId="0" applyFont="1" applyFill="1" applyBorder="1" applyAlignment="1">
      <alignment horizontal="right" vertical="center"/>
    </xf>
    <xf numFmtId="0" fontId="49" fillId="36" borderId="12" xfId="0" applyFont="1" applyFill="1" applyBorder="1" applyAlignment="1">
      <alignment horizontal="right" vertical="center"/>
    </xf>
    <xf numFmtId="0" fontId="45" fillId="0" borderId="0" xfId="42" applyFont="1" applyAlignment="1">
      <alignment horizontal="center" vertical="center" wrapText="1"/>
    </xf>
    <xf numFmtId="0" fontId="45" fillId="0" borderId="25" xfId="42" applyFont="1" applyBorder="1" applyAlignment="1">
      <alignment horizontal="center" vertical="center"/>
    </xf>
    <xf numFmtId="0" fontId="45" fillId="0" borderId="0" xfId="42" applyFont="1" applyAlignment="1">
      <alignment horizontal="center" vertical="center"/>
    </xf>
    <xf numFmtId="0" fontId="46" fillId="0" borderId="25" xfId="42" applyFont="1" applyBorder="1" applyAlignment="1">
      <alignment horizontal="center" vertical="center" wrapText="1"/>
    </xf>
    <xf numFmtId="1" fontId="1" fillId="0" borderId="11" xfId="0" applyNumberFormat="1" applyFont="1" applyBorder="1" applyAlignment="1" applyProtection="1">
      <alignment horizontal="center" vertical="center"/>
      <protection locked="0"/>
    </xf>
    <xf numFmtId="1" fontId="1" fillId="0" borderId="13" xfId="0" applyNumberFormat="1" applyFont="1" applyBorder="1" applyAlignment="1" applyProtection="1">
      <alignment horizontal="center" vertical="center"/>
      <protection locked="0"/>
    </xf>
    <xf numFmtId="1" fontId="1" fillId="0" borderId="12" xfId="0" applyNumberFormat="1" applyFont="1" applyBorder="1" applyAlignment="1" applyProtection="1">
      <alignment horizontal="center" vertical="center"/>
      <protection locked="0"/>
    </xf>
    <xf numFmtId="49" fontId="1" fillId="0" borderId="1" xfId="0" applyNumberFormat="1" applyFont="1" applyBorder="1" applyAlignment="1" applyProtection="1">
      <alignment horizontal="center" vertical="center" wrapText="1"/>
      <protection locked="0"/>
    </xf>
    <xf numFmtId="1" fontId="1" fillId="0" borderId="12" xfId="0" applyNumberFormat="1" applyFont="1" applyBorder="1" applyAlignment="1" applyProtection="1">
      <alignment horizontal="left" vertical="center" indent="1"/>
      <protection locked="0"/>
    </xf>
    <xf numFmtId="1" fontId="1" fillId="0" borderId="1" xfId="0" applyNumberFormat="1" applyFont="1" applyBorder="1" applyAlignment="1" applyProtection="1">
      <alignment horizontal="left" vertical="center" indent="1"/>
      <protection locked="0"/>
    </xf>
    <xf numFmtId="0" fontId="48" fillId="0" borderId="0" xfId="42" applyFont="1" applyAlignment="1">
      <alignment horizontal="center" vertical="center"/>
    </xf>
    <xf numFmtId="0" fontId="47" fillId="0" borderId="0" xfId="0" applyFont="1" applyAlignment="1">
      <alignment horizontal="center" vertical="center"/>
    </xf>
    <xf numFmtId="0" fontId="31" fillId="39" borderId="23" xfId="0" applyFont="1" applyFill="1" applyBorder="1" applyAlignment="1">
      <alignment horizontal="center" vertical="center"/>
    </xf>
    <xf numFmtId="0" fontId="31" fillId="39" borderId="22" xfId="0" applyFont="1" applyFill="1" applyBorder="1" applyAlignment="1">
      <alignment horizontal="center" vertical="center"/>
    </xf>
    <xf numFmtId="0" fontId="31" fillId="39" borderId="24" xfId="0" applyFont="1" applyFill="1" applyBorder="1" applyAlignment="1">
      <alignment horizontal="center" vertical="center"/>
    </xf>
    <xf numFmtId="0" fontId="1" fillId="0" borderId="1" xfId="0" applyFont="1" applyBorder="1" applyAlignment="1" applyProtection="1">
      <alignment horizontal="left" vertical="center"/>
      <protection locked="0"/>
    </xf>
    <xf numFmtId="0" fontId="49" fillId="36" borderId="1" xfId="0" applyFont="1" applyFill="1" applyBorder="1" applyAlignment="1">
      <alignment horizontal="right" vertical="center"/>
    </xf>
    <xf numFmtId="0" fontId="33" fillId="2" borderId="16" xfId="0" applyFont="1" applyFill="1" applyBorder="1" applyAlignment="1">
      <alignment horizontal="center" vertical="center"/>
    </xf>
    <xf numFmtId="0" fontId="33" fillId="2" borderId="17" xfId="0" applyFont="1" applyFill="1" applyBorder="1" applyAlignment="1">
      <alignment horizontal="center" vertical="center"/>
    </xf>
    <xf numFmtId="14" fontId="1" fillId="0" borderId="11" xfId="0" applyNumberFormat="1" applyFont="1" applyBorder="1" applyAlignment="1" applyProtection="1">
      <alignment horizontal="left" vertical="center"/>
      <protection locked="0"/>
    </xf>
    <xf numFmtId="14" fontId="1" fillId="0" borderId="13" xfId="0" applyNumberFormat="1" applyFont="1" applyBorder="1" applyAlignment="1" applyProtection="1">
      <alignment horizontal="left" vertical="center"/>
      <protection locked="0"/>
    </xf>
    <xf numFmtId="14" fontId="1" fillId="0" borderId="12" xfId="0" applyNumberFormat="1" applyFont="1" applyBorder="1" applyAlignment="1" applyProtection="1">
      <alignment horizontal="left" vertical="center"/>
      <protection locked="0"/>
    </xf>
    <xf numFmtId="165" fontId="1" fillId="0" borderId="1" xfId="0" applyNumberFormat="1" applyFont="1" applyBorder="1" applyAlignment="1" applyProtection="1">
      <alignment horizontal="center" vertical="center"/>
      <protection locked="0"/>
    </xf>
    <xf numFmtId="49" fontId="1" fillId="0" borderId="1" xfId="0" applyNumberFormat="1" applyFont="1" applyBorder="1" applyAlignment="1" applyProtection="1">
      <alignment horizontal="left" vertical="center" indent="1"/>
      <protection locked="0"/>
    </xf>
    <xf numFmtId="0" fontId="1" fillId="0" borderId="1" xfId="0" applyFont="1" applyBorder="1" applyAlignment="1" applyProtection="1">
      <alignment horizontal="center" vertical="center" wrapText="1"/>
      <protection locked="0"/>
    </xf>
    <xf numFmtId="49" fontId="52" fillId="36" borderId="11" xfId="0" applyNumberFormat="1" applyFont="1" applyFill="1" applyBorder="1" applyAlignment="1">
      <alignment horizontal="left" vertical="center" indent="1"/>
    </xf>
  </cellXfs>
  <cellStyles count="49">
    <cellStyle name="20% - Accent1" xfId="17" builtinId="30" customBuiltin="1"/>
    <cellStyle name="20% - Accent2" xfId="21" builtinId="34" customBuiltin="1"/>
    <cellStyle name="20% - Accent3" xfId="25" builtinId="38" customBuiltin="1"/>
    <cellStyle name="20% - Accent4" xfId="29" builtinId="42" customBuiltin="1"/>
    <cellStyle name="20% - Accent5" xfId="33" builtinId="46" customBuiltin="1"/>
    <cellStyle name="20% - Accent6" xfId="37" builtinId="50" customBuiltin="1"/>
    <cellStyle name="40% - Accent1" xfId="18" builtinId="31" customBuiltin="1"/>
    <cellStyle name="40% - Accent2" xfId="22" builtinId="35" customBuiltin="1"/>
    <cellStyle name="40% - Accent3" xfId="26" builtinId="39" customBuiltin="1"/>
    <cellStyle name="40% - Accent4" xfId="30" builtinId="43" customBuiltin="1"/>
    <cellStyle name="40% - Accent5" xfId="34" builtinId="47" customBuiltin="1"/>
    <cellStyle name="40% - Accent6" xfId="38" builtinId="51" customBuiltin="1"/>
    <cellStyle name="60% - Accent1" xfId="19" builtinId="32" customBuiltin="1"/>
    <cellStyle name="60% - Accent2" xfId="23" builtinId="36" customBuiltin="1"/>
    <cellStyle name="60% - Accent3" xfId="27" builtinId="40" customBuiltin="1"/>
    <cellStyle name="60% - Accent4" xfId="31" builtinId="44" customBuiltin="1"/>
    <cellStyle name="60% - Accent5" xfId="35" builtinId="48" customBuiltin="1"/>
    <cellStyle name="60% - Accent6" xfId="39" builtinId="52" customBuiltin="1"/>
    <cellStyle name="Accent1" xfId="16" builtinId="29" customBuiltin="1"/>
    <cellStyle name="Accent2" xfId="20" builtinId="33" customBuiltin="1"/>
    <cellStyle name="Accent3" xfId="24" builtinId="37" customBuiltin="1"/>
    <cellStyle name="Accent4" xfId="28" builtinId="41" customBuiltin="1"/>
    <cellStyle name="Accent5" xfId="32" builtinId="45" customBuiltin="1"/>
    <cellStyle name="Accent6" xfId="36" builtinId="49" customBuiltin="1"/>
    <cellStyle name="Bad" xfId="6" builtinId="27" customBuiltin="1"/>
    <cellStyle name="Calculation" xfId="10" builtinId="22" customBuiltin="1"/>
    <cellStyle name="Check Cell" xfId="12" builtinId="23" customBuiltin="1"/>
    <cellStyle name="Explanatory Text" xfId="14" builtinId="53" customBuiltin="1"/>
    <cellStyle name="Good" xfId="5" builtinId="26" customBuiltin="1"/>
    <cellStyle name="Heading 1" xfId="1" builtinId="16" customBuiltin="1"/>
    <cellStyle name="Heading 2" xfId="2" builtinId="17" customBuiltin="1"/>
    <cellStyle name="Heading 3" xfId="3" builtinId="18" customBuiltin="1"/>
    <cellStyle name="Heading 4" xfId="4" builtinId="19" customBuiltin="1"/>
    <cellStyle name="Hyperlink" xfId="42" builtinId="8"/>
    <cellStyle name="Hyperlink 2" xfId="48" xr:uid="{08E1560C-3C2E-4D3E-A822-85BB970EB361}"/>
    <cellStyle name="Input" xfId="8" builtinId="20" customBuiltin="1"/>
    <cellStyle name="Linked Cell" xfId="11" builtinId="24" customBuiltin="1"/>
    <cellStyle name="Neutral" xfId="7" builtinId="28" customBuiltin="1"/>
    <cellStyle name="Normal" xfId="0" builtinId="0"/>
    <cellStyle name="Normal 2" xfId="40" xr:uid="{00000000-0005-0000-0000-000026000000}"/>
    <cellStyle name="Normal 3" xfId="43" xr:uid="{00000000-0005-0000-0000-000027000000}"/>
    <cellStyle name="Normal 3 2" xfId="45" xr:uid="{00000000-0005-0000-0000-000028000000}"/>
    <cellStyle name="Normal 5" xfId="41" xr:uid="{00000000-0005-0000-0000-000029000000}"/>
    <cellStyle name="Normal_Add CTA Request" xfId="47" xr:uid="{BDC086B5-3BFC-4FFB-9673-559F67499DC1}"/>
    <cellStyle name="Note 2" xfId="44" xr:uid="{00000000-0005-0000-0000-00002A000000}"/>
    <cellStyle name="Output" xfId="9" builtinId="21" customBuiltin="1"/>
    <cellStyle name="Title 2" xfId="46" xr:uid="{00000000-0005-0000-0000-00002C000000}"/>
    <cellStyle name="Total" xfId="15" builtinId="25" customBuiltin="1"/>
    <cellStyle name="Warning Text" xfId="13" builtinId="11" customBuiltin="1"/>
  </cellStyles>
  <dxfs count="11">
    <dxf>
      <font>
        <b/>
        <i/>
        <color theme="0"/>
      </font>
      <fill>
        <patternFill>
          <bgColor rgb="FFFF9797"/>
        </patternFill>
      </fill>
    </dxf>
    <dxf>
      <font>
        <color rgb="FF9C0006"/>
      </font>
      <fill>
        <patternFill>
          <bgColor rgb="FFFFC7CE"/>
        </patternFill>
      </fill>
    </dxf>
    <dxf>
      <font>
        <b val="0"/>
        <i val="0"/>
        <strike val="0"/>
        <condense val="0"/>
        <extend val="0"/>
        <outline val="0"/>
        <shadow val="0"/>
        <u val="none"/>
        <vertAlign val="baseline"/>
        <sz val="11"/>
        <color auto="1"/>
        <name val="Calibri Light"/>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auto="1"/>
        </left>
        <right/>
        <top/>
        <bottom/>
      </border>
    </dxf>
    <dxf>
      <font>
        <b/>
        <strike val="0"/>
        <outline val="0"/>
        <shadow val="0"/>
        <u val="none"/>
        <vertAlign val="baseline"/>
        <sz val="11"/>
        <color auto="1"/>
        <name val="Calibri Light"/>
        <family val="2"/>
        <scheme val="none"/>
      </font>
      <fill>
        <patternFill patternType="none">
          <fgColor indexed="64"/>
          <bgColor auto="1"/>
        </patternFill>
      </fill>
      <border diagonalUp="0" diagonalDown="0" outline="0">
        <left/>
        <right style="thin">
          <color auto="1"/>
        </right>
        <top/>
        <bottom/>
      </border>
    </dxf>
    <dxf>
      <font>
        <strike val="0"/>
        <outline val="0"/>
        <shadow val="0"/>
        <vertAlign val="baseline"/>
        <name val="Calibri Light"/>
        <family val="2"/>
        <scheme val="none"/>
      </font>
    </dxf>
    <dxf>
      <font>
        <strike val="0"/>
        <outline val="0"/>
        <shadow val="0"/>
        <u val="none"/>
        <vertAlign val="baseline"/>
        <sz val="11"/>
        <color theme="0" tint="-4.9989318521683403E-2"/>
        <name val="Calibri Light"/>
        <family val="2"/>
        <scheme val="none"/>
      </font>
      <fill>
        <patternFill patternType="none">
          <fgColor indexed="64"/>
          <bgColor auto="1"/>
        </patternFill>
      </fill>
    </dxf>
    <dxf>
      <font>
        <b val="0"/>
        <i val="0"/>
        <strike val="0"/>
        <condense val="0"/>
        <extend val="0"/>
        <outline val="0"/>
        <shadow val="0"/>
        <u val="none"/>
        <vertAlign val="baseline"/>
        <sz val="11"/>
        <color auto="1"/>
        <name val="Calibri Light"/>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top/>
        <bottom/>
      </border>
    </dxf>
    <dxf>
      <font>
        <b/>
        <strike val="0"/>
        <outline val="0"/>
        <shadow val="0"/>
        <u val="none"/>
        <vertAlign val="baseline"/>
        <sz val="11"/>
        <color auto="1"/>
        <name val="Calibri Light"/>
        <family val="2"/>
        <scheme val="none"/>
      </font>
      <fill>
        <patternFill patternType="none">
          <fgColor indexed="64"/>
          <bgColor auto="1"/>
        </patternFill>
      </fill>
      <border diagonalUp="0" diagonalDown="0" outline="0">
        <left/>
        <right style="thin">
          <color indexed="64"/>
        </right>
        <top/>
        <bottom/>
      </border>
    </dxf>
    <dxf>
      <border diagonalUp="0" diagonalDown="0">
        <left/>
        <right/>
        <top/>
        <bottom/>
      </border>
    </dxf>
    <dxf>
      <font>
        <strike val="0"/>
        <outline val="0"/>
        <shadow val="0"/>
        <vertAlign val="baseline"/>
        <name val="Calibri Light"/>
        <family val="2"/>
        <scheme val="none"/>
      </font>
    </dxf>
    <dxf>
      <font>
        <strike val="0"/>
        <outline val="0"/>
        <shadow val="0"/>
        <u val="none"/>
        <vertAlign val="baseline"/>
        <sz val="11"/>
        <color theme="0" tint="-4.9989318521683403E-2"/>
        <name val="Calibri Light"/>
        <family val="2"/>
        <scheme val="none"/>
      </font>
      <fill>
        <patternFill patternType="none">
          <fgColor indexed="64"/>
          <bgColor auto="1"/>
        </patternFill>
      </fill>
      <border diagonalUp="0" diagonalDown="0" outline="0">
        <left style="thin">
          <color indexed="64"/>
        </left>
        <right style="thin">
          <color indexed="64"/>
        </right>
        <top/>
        <bottom/>
      </border>
    </dxf>
  </dxfs>
  <tableStyles count="0" defaultTableStyle="TableStyleMedium2" defaultPivotStyle="PivotStyleLight16"/>
  <colors>
    <mruColors>
      <color rgb="FFFF9797"/>
      <color rgb="FF33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0</xdr:col>
      <xdr:colOff>762000</xdr:colOff>
      <xdr:row>0</xdr:row>
      <xdr:rowOff>15240</xdr:rowOff>
    </xdr:from>
    <xdr:to>
      <xdr:col>1</xdr:col>
      <xdr:colOff>2428875</xdr:colOff>
      <xdr:row>3</xdr:row>
      <xdr:rowOff>53340</xdr:rowOff>
    </xdr:to>
    <xdr:sp macro="" textlink="">
      <xdr:nvSpPr>
        <xdr:cNvPr id="3" name="TextBox 2">
          <a:extLst>
            <a:ext uri="{FF2B5EF4-FFF2-40B4-BE49-F238E27FC236}">
              <a16:creationId xmlns:a16="http://schemas.microsoft.com/office/drawing/2014/main" id="{8220D5C6-4FEC-49B4-BF6C-3B426638E929}"/>
            </a:ext>
          </a:extLst>
        </xdr:cNvPr>
        <xdr:cNvSpPr txBox="1"/>
      </xdr:nvSpPr>
      <xdr:spPr>
        <a:xfrm>
          <a:off x="762000" y="15240"/>
          <a:ext cx="3404235" cy="838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i="0" u="none" strike="noStrike">
              <a:solidFill>
                <a:schemeClr val="dk1"/>
              </a:solidFill>
              <a:effectLst/>
              <a:latin typeface="Calibri Light" panose="020F0302020204030204" pitchFamily="34" charset="0"/>
              <a:ea typeface="+mn-ea"/>
              <a:cs typeface="Calibri Light" panose="020F0302020204030204" pitchFamily="34" charset="0"/>
            </a:rPr>
            <a:t>State of Alaska</a:t>
          </a:r>
        </a:p>
        <a:p>
          <a:r>
            <a:rPr lang="en-US" sz="1600" b="1" i="0" u="none" strike="noStrike">
              <a:solidFill>
                <a:schemeClr val="dk1"/>
              </a:solidFill>
              <a:effectLst/>
              <a:latin typeface="Calibri Light" panose="020F0302020204030204" pitchFamily="34" charset="0"/>
              <a:ea typeface="+mn-ea"/>
              <a:cs typeface="Calibri Light" panose="020F0302020204030204" pitchFamily="34" charset="0"/>
            </a:rPr>
            <a:t>Department of Administration</a:t>
          </a:r>
        </a:p>
        <a:p>
          <a:r>
            <a:rPr lang="en-US" sz="1600" b="1" i="0" u="none" strike="noStrike">
              <a:solidFill>
                <a:schemeClr val="dk1"/>
              </a:solidFill>
              <a:effectLst/>
              <a:latin typeface="Calibri Light" panose="020F0302020204030204" pitchFamily="34" charset="0"/>
              <a:ea typeface="+mn-ea"/>
              <a:cs typeface="Calibri Light" panose="020F0302020204030204" pitchFamily="34" charset="0"/>
            </a:rPr>
            <a:t>Division</a:t>
          </a:r>
          <a:r>
            <a:rPr lang="en-US" sz="1600" b="1" i="0" u="none" strike="noStrike" baseline="0">
              <a:solidFill>
                <a:schemeClr val="dk1"/>
              </a:solidFill>
              <a:effectLst/>
              <a:latin typeface="Calibri Light" panose="020F0302020204030204" pitchFamily="34" charset="0"/>
              <a:ea typeface="+mn-ea"/>
              <a:cs typeface="Calibri Light" panose="020F0302020204030204" pitchFamily="34" charset="0"/>
            </a:rPr>
            <a:t> of Finance</a:t>
          </a:r>
          <a:endParaRPr lang="en-US" sz="1600">
            <a:latin typeface="Calibri Light" panose="020F0302020204030204" pitchFamily="34" charset="0"/>
            <a:cs typeface="Calibri Light" panose="020F0302020204030204" pitchFamily="34" charset="0"/>
          </a:endParaRPr>
        </a:p>
      </xdr:txBody>
    </xdr:sp>
    <xdr:clientData/>
  </xdr:twoCellAnchor>
  <xdr:twoCellAnchor editAs="oneCell">
    <xdr:from>
      <xdr:col>0</xdr:col>
      <xdr:colOff>53340</xdr:colOff>
      <xdr:row>0</xdr:row>
      <xdr:rowOff>22860</xdr:rowOff>
    </xdr:from>
    <xdr:to>
      <xdr:col>0</xdr:col>
      <xdr:colOff>792480</xdr:colOff>
      <xdr:row>2</xdr:row>
      <xdr:rowOff>220980</xdr:rowOff>
    </xdr:to>
    <xdr:pic>
      <xdr:nvPicPr>
        <xdr:cNvPr id="4" name="Picture 3">
          <a:extLst>
            <a:ext uri="{FF2B5EF4-FFF2-40B4-BE49-F238E27FC236}">
              <a16:creationId xmlns:a16="http://schemas.microsoft.com/office/drawing/2014/main" id="{CEA5C587-E495-44C2-BAC7-08EC91A46131}"/>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 y="22860"/>
          <a:ext cx="739140" cy="7315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796290</xdr:colOff>
      <xdr:row>0</xdr:row>
      <xdr:rowOff>34290</xdr:rowOff>
    </xdr:from>
    <xdr:to>
      <xdr:col>9</xdr:col>
      <xdr:colOff>194310</xdr:colOff>
      <xdr:row>4</xdr:row>
      <xdr:rowOff>175260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796290" y="34290"/>
          <a:ext cx="3383280" cy="8724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i="0" u="none" strike="noStrike">
              <a:solidFill>
                <a:schemeClr val="dk1"/>
              </a:solidFill>
              <a:effectLst/>
              <a:latin typeface="Calibri Light" panose="020F0302020204030204" pitchFamily="34" charset="0"/>
              <a:ea typeface="+mn-ea"/>
              <a:cs typeface="Calibri Light" panose="020F0302020204030204" pitchFamily="34" charset="0"/>
            </a:rPr>
            <a:t>State of Alaska</a:t>
          </a:r>
        </a:p>
        <a:p>
          <a:r>
            <a:rPr lang="en-US" sz="1600" b="1" i="0" u="none" strike="noStrike">
              <a:solidFill>
                <a:schemeClr val="dk1"/>
              </a:solidFill>
              <a:effectLst/>
              <a:latin typeface="Calibri Light" panose="020F0302020204030204" pitchFamily="34" charset="0"/>
              <a:ea typeface="+mn-ea"/>
              <a:cs typeface="Calibri Light" panose="020F0302020204030204" pitchFamily="34" charset="0"/>
            </a:rPr>
            <a:t>Department of Administration</a:t>
          </a:r>
          <a:r>
            <a:rPr lang="en-US" sz="1600">
              <a:latin typeface="Calibri Light" panose="020F0302020204030204" pitchFamily="34" charset="0"/>
              <a:cs typeface="Calibri Light" panose="020F0302020204030204" pitchFamily="34" charset="0"/>
            </a:rPr>
            <a:t> </a:t>
          </a:r>
        </a:p>
        <a:p>
          <a:r>
            <a:rPr lang="en-US" sz="1600" b="1">
              <a:latin typeface="Calibri Light" panose="020F0302020204030204" pitchFamily="34" charset="0"/>
              <a:cs typeface="Calibri Light" panose="020F0302020204030204" pitchFamily="34" charset="0"/>
            </a:rPr>
            <a:t>Division</a:t>
          </a:r>
          <a:r>
            <a:rPr lang="en-US" sz="1600" b="1" baseline="0">
              <a:latin typeface="Calibri Light" panose="020F0302020204030204" pitchFamily="34" charset="0"/>
              <a:cs typeface="Calibri Light" panose="020F0302020204030204" pitchFamily="34" charset="0"/>
            </a:rPr>
            <a:t> of Finance</a:t>
          </a:r>
          <a:endParaRPr lang="en-US" sz="1600" b="1">
            <a:latin typeface="Calibri Light" panose="020F0302020204030204" pitchFamily="34" charset="0"/>
            <a:cs typeface="Calibri Light" panose="020F0302020204030204" pitchFamily="34" charset="0"/>
          </a:endParaRPr>
        </a:p>
      </xdr:txBody>
    </xdr:sp>
    <xdr:clientData/>
  </xdr:twoCellAnchor>
  <xdr:twoCellAnchor editAs="oneCell">
    <xdr:from>
      <xdr:col>0</xdr:col>
      <xdr:colOff>53340</xdr:colOff>
      <xdr:row>0</xdr:row>
      <xdr:rowOff>22860</xdr:rowOff>
    </xdr:from>
    <xdr:to>
      <xdr:col>0</xdr:col>
      <xdr:colOff>758190</xdr:colOff>
      <xdr:row>3</xdr:row>
      <xdr:rowOff>152069</xdr:rowOff>
    </xdr:to>
    <xdr:pic>
      <xdr:nvPicPr>
        <xdr:cNvPr id="2" name="Picture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 y="22860"/>
          <a:ext cx="685800" cy="6858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F03879F-FC69-4A53-9F41-DC6A6885687C}" name="Table1" displayName="Table1" ref="A11:B31" totalsRowShown="0" headerRowDxfId="10" dataDxfId="9" tableBorderDxfId="8">
  <autoFilter ref="A11:B31" xr:uid="{EF7C475D-6AAC-477E-BAD8-F5FCE5290B99}"/>
  <tableColumns count="2">
    <tableColumn id="1" xr3:uid="{6544507B-4215-4730-A165-27C9970BBCA0}" name="FIELD" dataDxfId="7"/>
    <tableColumn id="3" xr3:uid="{57868E89-2A99-4CA2-A23E-55485E89E5F6}" name="NOTES" dataDxfId="6" dataCellStyle="Normal_Add CTA Request"/>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0793A4D-0913-4273-80F0-9119A06E4EC9}" name="Table13" displayName="Table13" ref="A35:B42" totalsRowShown="0" headerRowDxfId="5" dataDxfId="4">
  <autoFilter ref="A35:B42" xr:uid="{33B685F4-DBAA-49A0-83EC-A2110B535C80}"/>
  <tableColumns count="2">
    <tableColumn id="1" xr3:uid="{6EC88BE4-116C-4CE3-A4E4-B53D1FA1B4C9}" name="FIELD" dataDxfId="3"/>
    <tableColumn id="3" xr3:uid="{F4F2318E-8DA1-47FA-90B9-2120EF693C0D}" name="NOTES" dataDxfId="2" dataCellStyle="Normal_Add CTA Request"/>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doa.alaska.gov/dof/charge_cards/state_agen.html" TargetMode="External"/><Relationship Id="rId1" Type="http://schemas.openxmlformats.org/officeDocument/2006/relationships/hyperlink" Target="http://doa.alaska.gov/dof/charge_cards/agency_contact.html" TargetMode="External"/><Relationship Id="rId6" Type="http://schemas.openxmlformats.org/officeDocument/2006/relationships/table" Target="../tables/table2.xml"/><Relationship Id="rId5" Type="http://schemas.openxmlformats.org/officeDocument/2006/relationships/table" Target="../tables/table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DOA.DOF.PayrollStaff@alaska.gov"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54E67-0F2F-456F-BF02-79154BB75ADA}">
  <sheetPr codeName="Sheet3">
    <pageSetUpPr fitToPage="1"/>
  </sheetPr>
  <dimension ref="A1:B42"/>
  <sheetViews>
    <sheetView showGridLines="0" tabSelected="1" zoomScaleNormal="100" workbookViewId="0">
      <selection activeCell="A12" sqref="A12"/>
    </sheetView>
  </sheetViews>
  <sheetFormatPr defaultColWidth="9.109375" defaultRowHeight="14.4" x14ac:dyDescent="0.3"/>
  <cols>
    <col min="1" max="1" width="25.33203125" style="33" customWidth="1"/>
    <col min="2" max="2" width="81.6640625" style="33" customWidth="1"/>
    <col min="3" max="242" width="9.109375" style="16"/>
    <col min="243" max="243" width="31.88671875" style="16" customWidth="1"/>
    <col min="244" max="244" width="121.88671875" style="16" customWidth="1"/>
    <col min="245" max="245" width="1.33203125" style="16" customWidth="1"/>
    <col min="246" max="248" width="11.88671875" style="16" customWidth="1"/>
    <col min="249" max="249" width="7.109375" style="16" customWidth="1"/>
    <col min="250" max="250" width="10.6640625" style="16" customWidth="1"/>
    <col min="251" max="252" width="18.44140625" style="16" customWidth="1"/>
    <col min="253" max="498" width="9.109375" style="16"/>
    <col min="499" max="499" width="31.88671875" style="16" customWidth="1"/>
    <col min="500" max="500" width="121.88671875" style="16" customWidth="1"/>
    <col min="501" max="501" width="1.33203125" style="16" customWidth="1"/>
    <col min="502" max="504" width="11.88671875" style="16" customWidth="1"/>
    <col min="505" max="505" width="7.109375" style="16" customWidth="1"/>
    <col min="506" max="506" width="10.6640625" style="16" customWidth="1"/>
    <col min="507" max="508" width="18.44140625" style="16" customWidth="1"/>
    <col min="509" max="754" width="9.109375" style="16"/>
    <col min="755" max="755" width="31.88671875" style="16" customWidth="1"/>
    <col min="756" max="756" width="121.88671875" style="16" customWidth="1"/>
    <col min="757" max="757" width="1.33203125" style="16" customWidth="1"/>
    <col min="758" max="760" width="11.88671875" style="16" customWidth="1"/>
    <col min="761" max="761" width="7.109375" style="16" customWidth="1"/>
    <col min="762" max="762" width="10.6640625" style="16" customWidth="1"/>
    <col min="763" max="764" width="18.44140625" style="16" customWidth="1"/>
    <col min="765" max="1010" width="9.109375" style="16"/>
    <col min="1011" max="1011" width="31.88671875" style="16" customWidth="1"/>
    <col min="1012" max="1012" width="121.88671875" style="16" customWidth="1"/>
    <col min="1013" max="1013" width="1.33203125" style="16" customWidth="1"/>
    <col min="1014" max="1016" width="11.88671875" style="16" customWidth="1"/>
    <col min="1017" max="1017" width="7.109375" style="16" customWidth="1"/>
    <col min="1018" max="1018" width="10.6640625" style="16" customWidth="1"/>
    <col min="1019" max="1020" width="18.44140625" style="16" customWidth="1"/>
    <col min="1021" max="1266" width="9.109375" style="16"/>
    <col min="1267" max="1267" width="31.88671875" style="16" customWidth="1"/>
    <col min="1268" max="1268" width="121.88671875" style="16" customWidth="1"/>
    <col min="1269" max="1269" width="1.33203125" style="16" customWidth="1"/>
    <col min="1270" max="1272" width="11.88671875" style="16" customWidth="1"/>
    <col min="1273" max="1273" width="7.109375" style="16" customWidth="1"/>
    <col min="1274" max="1274" width="10.6640625" style="16" customWidth="1"/>
    <col min="1275" max="1276" width="18.44140625" style="16" customWidth="1"/>
    <col min="1277" max="1522" width="9.109375" style="16"/>
    <col min="1523" max="1523" width="31.88671875" style="16" customWidth="1"/>
    <col min="1524" max="1524" width="121.88671875" style="16" customWidth="1"/>
    <col min="1525" max="1525" width="1.33203125" style="16" customWidth="1"/>
    <col min="1526" max="1528" width="11.88671875" style="16" customWidth="1"/>
    <col min="1529" max="1529" width="7.109375" style="16" customWidth="1"/>
    <col min="1530" max="1530" width="10.6640625" style="16" customWidth="1"/>
    <col min="1531" max="1532" width="18.44140625" style="16" customWidth="1"/>
    <col min="1533" max="1778" width="9.109375" style="16"/>
    <col min="1779" max="1779" width="31.88671875" style="16" customWidth="1"/>
    <col min="1780" max="1780" width="121.88671875" style="16" customWidth="1"/>
    <col min="1781" max="1781" width="1.33203125" style="16" customWidth="1"/>
    <col min="1782" max="1784" width="11.88671875" style="16" customWidth="1"/>
    <col min="1785" max="1785" width="7.109375" style="16" customWidth="1"/>
    <col min="1786" max="1786" width="10.6640625" style="16" customWidth="1"/>
    <col min="1787" max="1788" width="18.44140625" style="16" customWidth="1"/>
    <col min="1789" max="2034" width="9.109375" style="16"/>
    <col min="2035" max="2035" width="31.88671875" style="16" customWidth="1"/>
    <col min="2036" max="2036" width="121.88671875" style="16" customWidth="1"/>
    <col min="2037" max="2037" width="1.33203125" style="16" customWidth="1"/>
    <col min="2038" max="2040" width="11.88671875" style="16" customWidth="1"/>
    <col min="2041" max="2041" width="7.109375" style="16" customWidth="1"/>
    <col min="2042" max="2042" width="10.6640625" style="16" customWidth="1"/>
    <col min="2043" max="2044" width="18.44140625" style="16" customWidth="1"/>
    <col min="2045" max="2290" width="9.109375" style="16"/>
    <col min="2291" max="2291" width="31.88671875" style="16" customWidth="1"/>
    <col min="2292" max="2292" width="121.88671875" style="16" customWidth="1"/>
    <col min="2293" max="2293" width="1.33203125" style="16" customWidth="1"/>
    <col min="2294" max="2296" width="11.88671875" style="16" customWidth="1"/>
    <col min="2297" max="2297" width="7.109375" style="16" customWidth="1"/>
    <col min="2298" max="2298" width="10.6640625" style="16" customWidth="1"/>
    <col min="2299" max="2300" width="18.44140625" style="16" customWidth="1"/>
    <col min="2301" max="2546" width="9.109375" style="16"/>
    <col min="2547" max="2547" width="31.88671875" style="16" customWidth="1"/>
    <col min="2548" max="2548" width="121.88671875" style="16" customWidth="1"/>
    <col min="2549" max="2549" width="1.33203125" style="16" customWidth="1"/>
    <col min="2550" max="2552" width="11.88671875" style="16" customWidth="1"/>
    <col min="2553" max="2553" width="7.109375" style="16" customWidth="1"/>
    <col min="2554" max="2554" width="10.6640625" style="16" customWidth="1"/>
    <col min="2555" max="2556" width="18.44140625" style="16" customWidth="1"/>
    <col min="2557" max="2802" width="9.109375" style="16"/>
    <col min="2803" max="2803" width="31.88671875" style="16" customWidth="1"/>
    <col min="2804" max="2804" width="121.88671875" style="16" customWidth="1"/>
    <col min="2805" max="2805" width="1.33203125" style="16" customWidth="1"/>
    <col min="2806" max="2808" width="11.88671875" style="16" customWidth="1"/>
    <col min="2809" max="2809" width="7.109375" style="16" customWidth="1"/>
    <col min="2810" max="2810" width="10.6640625" style="16" customWidth="1"/>
    <col min="2811" max="2812" width="18.44140625" style="16" customWidth="1"/>
    <col min="2813" max="3058" width="9.109375" style="16"/>
    <col min="3059" max="3059" width="31.88671875" style="16" customWidth="1"/>
    <col min="3060" max="3060" width="121.88671875" style="16" customWidth="1"/>
    <col min="3061" max="3061" width="1.33203125" style="16" customWidth="1"/>
    <col min="3062" max="3064" width="11.88671875" style="16" customWidth="1"/>
    <col min="3065" max="3065" width="7.109375" style="16" customWidth="1"/>
    <col min="3066" max="3066" width="10.6640625" style="16" customWidth="1"/>
    <col min="3067" max="3068" width="18.44140625" style="16" customWidth="1"/>
    <col min="3069" max="3314" width="9.109375" style="16"/>
    <col min="3315" max="3315" width="31.88671875" style="16" customWidth="1"/>
    <col min="3316" max="3316" width="121.88671875" style="16" customWidth="1"/>
    <col min="3317" max="3317" width="1.33203125" style="16" customWidth="1"/>
    <col min="3318" max="3320" width="11.88671875" style="16" customWidth="1"/>
    <col min="3321" max="3321" width="7.109375" style="16" customWidth="1"/>
    <col min="3322" max="3322" width="10.6640625" style="16" customWidth="1"/>
    <col min="3323" max="3324" width="18.44140625" style="16" customWidth="1"/>
    <col min="3325" max="3570" width="9.109375" style="16"/>
    <col min="3571" max="3571" width="31.88671875" style="16" customWidth="1"/>
    <col min="3572" max="3572" width="121.88671875" style="16" customWidth="1"/>
    <col min="3573" max="3573" width="1.33203125" style="16" customWidth="1"/>
    <col min="3574" max="3576" width="11.88671875" style="16" customWidth="1"/>
    <col min="3577" max="3577" width="7.109375" style="16" customWidth="1"/>
    <col min="3578" max="3578" width="10.6640625" style="16" customWidth="1"/>
    <col min="3579" max="3580" width="18.44140625" style="16" customWidth="1"/>
    <col min="3581" max="3826" width="9.109375" style="16"/>
    <col min="3827" max="3827" width="31.88671875" style="16" customWidth="1"/>
    <col min="3828" max="3828" width="121.88671875" style="16" customWidth="1"/>
    <col min="3829" max="3829" width="1.33203125" style="16" customWidth="1"/>
    <col min="3830" max="3832" width="11.88671875" style="16" customWidth="1"/>
    <col min="3833" max="3833" width="7.109375" style="16" customWidth="1"/>
    <col min="3834" max="3834" width="10.6640625" style="16" customWidth="1"/>
    <col min="3835" max="3836" width="18.44140625" style="16" customWidth="1"/>
    <col min="3837" max="4082" width="9.109375" style="16"/>
    <col min="4083" max="4083" width="31.88671875" style="16" customWidth="1"/>
    <col min="4084" max="4084" width="121.88671875" style="16" customWidth="1"/>
    <col min="4085" max="4085" width="1.33203125" style="16" customWidth="1"/>
    <col min="4086" max="4088" width="11.88671875" style="16" customWidth="1"/>
    <col min="4089" max="4089" width="7.109375" style="16" customWidth="1"/>
    <col min="4090" max="4090" width="10.6640625" style="16" customWidth="1"/>
    <col min="4091" max="4092" width="18.44140625" style="16" customWidth="1"/>
    <col min="4093" max="4338" width="9.109375" style="16"/>
    <col min="4339" max="4339" width="31.88671875" style="16" customWidth="1"/>
    <col min="4340" max="4340" width="121.88671875" style="16" customWidth="1"/>
    <col min="4341" max="4341" width="1.33203125" style="16" customWidth="1"/>
    <col min="4342" max="4344" width="11.88671875" style="16" customWidth="1"/>
    <col min="4345" max="4345" width="7.109375" style="16" customWidth="1"/>
    <col min="4346" max="4346" width="10.6640625" style="16" customWidth="1"/>
    <col min="4347" max="4348" width="18.44140625" style="16" customWidth="1"/>
    <col min="4349" max="4594" width="9.109375" style="16"/>
    <col min="4595" max="4595" width="31.88671875" style="16" customWidth="1"/>
    <col min="4596" max="4596" width="121.88671875" style="16" customWidth="1"/>
    <col min="4597" max="4597" width="1.33203125" style="16" customWidth="1"/>
    <col min="4598" max="4600" width="11.88671875" style="16" customWidth="1"/>
    <col min="4601" max="4601" width="7.109375" style="16" customWidth="1"/>
    <col min="4602" max="4602" width="10.6640625" style="16" customWidth="1"/>
    <col min="4603" max="4604" width="18.44140625" style="16" customWidth="1"/>
    <col min="4605" max="4850" width="9.109375" style="16"/>
    <col min="4851" max="4851" width="31.88671875" style="16" customWidth="1"/>
    <col min="4852" max="4852" width="121.88671875" style="16" customWidth="1"/>
    <col min="4853" max="4853" width="1.33203125" style="16" customWidth="1"/>
    <col min="4854" max="4856" width="11.88671875" style="16" customWidth="1"/>
    <col min="4857" max="4857" width="7.109375" style="16" customWidth="1"/>
    <col min="4858" max="4858" width="10.6640625" style="16" customWidth="1"/>
    <col min="4859" max="4860" width="18.44140625" style="16" customWidth="1"/>
    <col min="4861" max="5106" width="9.109375" style="16"/>
    <col min="5107" max="5107" width="31.88671875" style="16" customWidth="1"/>
    <col min="5108" max="5108" width="121.88671875" style="16" customWidth="1"/>
    <col min="5109" max="5109" width="1.33203125" style="16" customWidth="1"/>
    <col min="5110" max="5112" width="11.88671875" style="16" customWidth="1"/>
    <col min="5113" max="5113" width="7.109375" style="16" customWidth="1"/>
    <col min="5114" max="5114" width="10.6640625" style="16" customWidth="1"/>
    <col min="5115" max="5116" width="18.44140625" style="16" customWidth="1"/>
    <col min="5117" max="5362" width="9.109375" style="16"/>
    <col min="5363" max="5363" width="31.88671875" style="16" customWidth="1"/>
    <col min="5364" max="5364" width="121.88671875" style="16" customWidth="1"/>
    <col min="5365" max="5365" width="1.33203125" style="16" customWidth="1"/>
    <col min="5366" max="5368" width="11.88671875" style="16" customWidth="1"/>
    <col min="5369" max="5369" width="7.109375" style="16" customWidth="1"/>
    <col min="5370" max="5370" width="10.6640625" style="16" customWidth="1"/>
    <col min="5371" max="5372" width="18.44140625" style="16" customWidth="1"/>
    <col min="5373" max="5618" width="9.109375" style="16"/>
    <col min="5619" max="5619" width="31.88671875" style="16" customWidth="1"/>
    <col min="5620" max="5620" width="121.88671875" style="16" customWidth="1"/>
    <col min="5621" max="5621" width="1.33203125" style="16" customWidth="1"/>
    <col min="5622" max="5624" width="11.88671875" style="16" customWidth="1"/>
    <col min="5625" max="5625" width="7.109375" style="16" customWidth="1"/>
    <col min="5626" max="5626" width="10.6640625" style="16" customWidth="1"/>
    <col min="5627" max="5628" width="18.44140625" style="16" customWidth="1"/>
    <col min="5629" max="5874" width="9.109375" style="16"/>
    <col min="5875" max="5875" width="31.88671875" style="16" customWidth="1"/>
    <col min="5876" max="5876" width="121.88671875" style="16" customWidth="1"/>
    <col min="5877" max="5877" width="1.33203125" style="16" customWidth="1"/>
    <col min="5878" max="5880" width="11.88671875" style="16" customWidth="1"/>
    <col min="5881" max="5881" width="7.109375" style="16" customWidth="1"/>
    <col min="5882" max="5882" width="10.6640625" style="16" customWidth="1"/>
    <col min="5883" max="5884" width="18.44140625" style="16" customWidth="1"/>
    <col min="5885" max="6130" width="9.109375" style="16"/>
    <col min="6131" max="6131" width="31.88671875" style="16" customWidth="1"/>
    <col min="6132" max="6132" width="121.88671875" style="16" customWidth="1"/>
    <col min="6133" max="6133" width="1.33203125" style="16" customWidth="1"/>
    <col min="6134" max="6136" width="11.88671875" style="16" customWidth="1"/>
    <col min="6137" max="6137" width="7.109375" style="16" customWidth="1"/>
    <col min="6138" max="6138" width="10.6640625" style="16" customWidth="1"/>
    <col min="6139" max="6140" width="18.44140625" style="16" customWidth="1"/>
    <col min="6141" max="6386" width="9.109375" style="16"/>
    <col min="6387" max="6387" width="31.88671875" style="16" customWidth="1"/>
    <col min="6388" max="6388" width="121.88671875" style="16" customWidth="1"/>
    <col min="6389" max="6389" width="1.33203125" style="16" customWidth="1"/>
    <col min="6390" max="6392" width="11.88671875" style="16" customWidth="1"/>
    <col min="6393" max="6393" width="7.109375" style="16" customWidth="1"/>
    <col min="6394" max="6394" width="10.6640625" style="16" customWidth="1"/>
    <col min="6395" max="6396" width="18.44140625" style="16" customWidth="1"/>
    <col min="6397" max="6642" width="9.109375" style="16"/>
    <col min="6643" max="6643" width="31.88671875" style="16" customWidth="1"/>
    <col min="6644" max="6644" width="121.88671875" style="16" customWidth="1"/>
    <col min="6645" max="6645" width="1.33203125" style="16" customWidth="1"/>
    <col min="6646" max="6648" width="11.88671875" style="16" customWidth="1"/>
    <col min="6649" max="6649" width="7.109375" style="16" customWidth="1"/>
    <col min="6650" max="6650" width="10.6640625" style="16" customWidth="1"/>
    <col min="6651" max="6652" width="18.44140625" style="16" customWidth="1"/>
    <col min="6653" max="6898" width="9.109375" style="16"/>
    <col min="6899" max="6899" width="31.88671875" style="16" customWidth="1"/>
    <col min="6900" max="6900" width="121.88671875" style="16" customWidth="1"/>
    <col min="6901" max="6901" width="1.33203125" style="16" customWidth="1"/>
    <col min="6902" max="6904" width="11.88671875" style="16" customWidth="1"/>
    <col min="6905" max="6905" width="7.109375" style="16" customWidth="1"/>
    <col min="6906" max="6906" width="10.6640625" style="16" customWidth="1"/>
    <col min="6907" max="6908" width="18.44140625" style="16" customWidth="1"/>
    <col min="6909" max="7154" width="9.109375" style="16"/>
    <col min="7155" max="7155" width="31.88671875" style="16" customWidth="1"/>
    <col min="7156" max="7156" width="121.88671875" style="16" customWidth="1"/>
    <col min="7157" max="7157" width="1.33203125" style="16" customWidth="1"/>
    <col min="7158" max="7160" width="11.88671875" style="16" customWidth="1"/>
    <col min="7161" max="7161" width="7.109375" style="16" customWidth="1"/>
    <col min="7162" max="7162" width="10.6640625" style="16" customWidth="1"/>
    <col min="7163" max="7164" width="18.44140625" style="16" customWidth="1"/>
    <col min="7165" max="7410" width="9.109375" style="16"/>
    <col min="7411" max="7411" width="31.88671875" style="16" customWidth="1"/>
    <col min="7412" max="7412" width="121.88671875" style="16" customWidth="1"/>
    <col min="7413" max="7413" width="1.33203125" style="16" customWidth="1"/>
    <col min="7414" max="7416" width="11.88671875" style="16" customWidth="1"/>
    <col min="7417" max="7417" width="7.109375" style="16" customWidth="1"/>
    <col min="7418" max="7418" width="10.6640625" style="16" customWidth="1"/>
    <col min="7419" max="7420" width="18.44140625" style="16" customWidth="1"/>
    <col min="7421" max="7666" width="9.109375" style="16"/>
    <col min="7667" max="7667" width="31.88671875" style="16" customWidth="1"/>
    <col min="7668" max="7668" width="121.88671875" style="16" customWidth="1"/>
    <col min="7669" max="7669" width="1.33203125" style="16" customWidth="1"/>
    <col min="7670" max="7672" width="11.88671875" style="16" customWidth="1"/>
    <col min="7673" max="7673" width="7.109375" style="16" customWidth="1"/>
    <col min="7674" max="7674" width="10.6640625" style="16" customWidth="1"/>
    <col min="7675" max="7676" width="18.44140625" style="16" customWidth="1"/>
    <col min="7677" max="7922" width="9.109375" style="16"/>
    <col min="7923" max="7923" width="31.88671875" style="16" customWidth="1"/>
    <col min="7924" max="7924" width="121.88671875" style="16" customWidth="1"/>
    <col min="7925" max="7925" width="1.33203125" style="16" customWidth="1"/>
    <col min="7926" max="7928" width="11.88671875" style="16" customWidth="1"/>
    <col min="7929" max="7929" width="7.109375" style="16" customWidth="1"/>
    <col min="7930" max="7930" width="10.6640625" style="16" customWidth="1"/>
    <col min="7931" max="7932" width="18.44140625" style="16" customWidth="1"/>
    <col min="7933" max="8178" width="9.109375" style="16"/>
    <col min="8179" max="8179" width="31.88671875" style="16" customWidth="1"/>
    <col min="8180" max="8180" width="121.88671875" style="16" customWidth="1"/>
    <col min="8181" max="8181" width="1.33203125" style="16" customWidth="1"/>
    <col min="8182" max="8184" width="11.88671875" style="16" customWidth="1"/>
    <col min="8185" max="8185" width="7.109375" style="16" customWidth="1"/>
    <col min="8186" max="8186" width="10.6640625" style="16" customWidth="1"/>
    <col min="8187" max="8188" width="18.44140625" style="16" customWidth="1"/>
    <col min="8189" max="8434" width="9.109375" style="16"/>
    <col min="8435" max="8435" width="31.88671875" style="16" customWidth="1"/>
    <col min="8436" max="8436" width="121.88671875" style="16" customWidth="1"/>
    <col min="8437" max="8437" width="1.33203125" style="16" customWidth="1"/>
    <col min="8438" max="8440" width="11.88671875" style="16" customWidth="1"/>
    <col min="8441" max="8441" width="7.109375" style="16" customWidth="1"/>
    <col min="8442" max="8442" width="10.6640625" style="16" customWidth="1"/>
    <col min="8443" max="8444" width="18.44140625" style="16" customWidth="1"/>
    <col min="8445" max="8690" width="9.109375" style="16"/>
    <col min="8691" max="8691" width="31.88671875" style="16" customWidth="1"/>
    <col min="8692" max="8692" width="121.88671875" style="16" customWidth="1"/>
    <col min="8693" max="8693" width="1.33203125" style="16" customWidth="1"/>
    <col min="8694" max="8696" width="11.88671875" style="16" customWidth="1"/>
    <col min="8697" max="8697" width="7.109375" style="16" customWidth="1"/>
    <col min="8698" max="8698" width="10.6640625" style="16" customWidth="1"/>
    <col min="8699" max="8700" width="18.44140625" style="16" customWidth="1"/>
    <col min="8701" max="8946" width="9.109375" style="16"/>
    <col min="8947" max="8947" width="31.88671875" style="16" customWidth="1"/>
    <col min="8948" max="8948" width="121.88671875" style="16" customWidth="1"/>
    <col min="8949" max="8949" width="1.33203125" style="16" customWidth="1"/>
    <col min="8950" max="8952" width="11.88671875" style="16" customWidth="1"/>
    <col min="8953" max="8953" width="7.109375" style="16" customWidth="1"/>
    <col min="8954" max="8954" width="10.6640625" style="16" customWidth="1"/>
    <col min="8955" max="8956" width="18.44140625" style="16" customWidth="1"/>
    <col min="8957" max="9202" width="9.109375" style="16"/>
    <col min="9203" max="9203" width="31.88671875" style="16" customWidth="1"/>
    <col min="9204" max="9204" width="121.88671875" style="16" customWidth="1"/>
    <col min="9205" max="9205" width="1.33203125" style="16" customWidth="1"/>
    <col min="9206" max="9208" width="11.88671875" style="16" customWidth="1"/>
    <col min="9209" max="9209" width="7.109375" style="16" customWidth="1"/>
    <col min="9210" max="9210" width="10.6640625" style="16" customWidth="1"/>
    <col min="9211" max="9212" width="18.44140625" style="16" customWidth="1"/>
    <col min="9213" max="9458" width="9.109375" style="16"/>
    <col min="9459" max="9459" width="31.88671875" style="16" customWidth="1"/>
    <col min="9460" max="9460" width="121.88671875" style="16" customWidth="1"/>
    <col min="9461" max="9461" width="1.33203125" style="16" customWidth="1"/>
    <col min="9462" max="9464" width="11.88671875" style="16" customWidth="1"/>
    <col min="9465" max="9465" width="7.109375" style="16" customWidth="1"/>
    <col min="9466" max="9466" width="10.6640625" style="16" customWidth="1"/>
    <col min="9467" max="9468" width="18.44140625" style="16" customWidth="1"/>
    <col min="9469" max="9714" width="9.109375" style="16"/>
    <col min="9715" max="9715" width="31.88671875" style="16" customWidth="1"/>
    <col min="9716" max="9716" width="121.88671875" style="16" customWidth="1"/>
    <col min="9717" max="9717" width="1.33203125" style="16" customWidth="1"/>
    <col min="9718" max="9720" width="11.88671875" style="16" customWidth="1"/>
    <col min="9721" max="9721" width="7.109375" style="16" customWidth="1"/>
    <col min="9722" max="9722" width="10.6640625" style="16" customWidth="1"/>
    <col min="9723" max="9724" width="18.44140625" style="16" customWidth="1"/>
    <col min="9725" max="9970" width="9.109375" style="16"/>
    <col min="9971" max="9971" width="31.88671875" style="16" customWidth="1"/>
    <col min="9972" max="9972" width="121.88671875" style="16" customWidth="1"/>
    <col min="9973" max="9973" width="1.33203125" style="16" customWidth="1"/>
    <col min="9974" max="9976" width="11.88671875" style="16" customWidth="1"/>
    <col min="9977" max="9977" width="7.109375" style="16" customWidth="1"/>
    <col min="9978" max="9978" width="10.6640625" style="16" customWidth="1"/>
    <col min="9979" max="9980" width="18.44140625" style="16" customWidth="1"/>
    <col min="9981" max="10226" width="9.109375" style="16"/>
    <col min="10227" max="10227" width="31.88671875" style="16" customWidth="1"/>
    <col min="10228" max="10228" width="121.88671875" style="16" customWidth="1"/>
    <col min="10229" max="10229" width="1.33203125" style="16" customWidth="1"/>
    <col min="10230" max="10232" width="11.88671875" style="16" customWidth="1"/>
    <col min="10233" max="10233" width="7.109375" style="16" customWidth="1"/>
    <col min="10234" max="10234" width="10.6640625" style="16" customWidth="1"/>
    <col min="10235" max="10236" width="18.44140625" style="16" customWidth="1"/>
    <col min="10237" max="10482" width="9.109375" style="16"/>
    <col min="10483" max="10483" width="31.88671875" style="16" customWidth="1"/>
    <col min="10484" max="10484" width="121.88671875" style="16" customWidth="1"/>
    <col min="10485" max="10485" width="1.33203125" style="16" customWidth="1"/>
    <col min="10486" max="10488" width="11.88671875" style="16" customWidth="1"/>
    <col min="10489" max="10489" width="7.109375" style="16" customWidth="1"/>
    <col min="10490" max="10490" width="10.6640625" style="16" customWidth="1"/>
    <col min="10491" max="10492" width="18.44140625" style="16" customWidth="1"/>
    <col min="10493" max="10738" width="9.109375" style="16"/>
    <col min="10739" max="10739" width="31.88671875" style="16" customWidth="1"/>
    <col min="10740" max="10740" width="121.88671875" style="16" customWidth="1"/>
    <col min="10741" max="10741" width="1.33203125" style="16" customWidth="1"/>
    <col min="10742" max="10744" width="11.88671875" style="16" customWidth="1"/>
    <col min="10745" max="10745" width="7.109375" style="16" customWidth="1"/>
    <col min="10746" max="10746" width="10.6640625" style="16" customWidth="1"/>
    <col min="10747" max="10748" width="18.44140625" style="16" customWidth="1"/>
    <col min="10749" max="10994" width="9.109375" style="16"/>
    <col min="10995" max="10995" width="31.88671875" style="16" customWidth="1"/>
    <col min="10996" max="10996" width="121.88671875" style="16" customWidth="1"/>
    <col min="10997" max="10997" width="1.33203125" style="16" customWidth="1"/>
    <col min="10998" max="11000" width="11.88671875" style="16" customWidth="1"/>
    <col min="11001" max="11001" width="7.109375" style="16" customWidth="1"/>
    <col min="11002" max="11002" width="10.6640625" style="16" customWidth="1"/>
    <col min="11003" max="11004" width="18.44140625" style="16" customWidth="1"/>
    <col min="11005" max="11250" width="9.109375" style="16"/>
    <col min="11251" max="11251" width="31.88671875" style="16" customWidth="1"/>
    <col min="11252" max="11252" width="121.88671875" style="16" customWidth="1"/>
    <col min="11253" max="11253" width="1.33203125" style="16" customWidth="1"/>
    <col min="11254" max="11256" width="11.88671875" style="16" customWidth="1"/>
    <col min="11257" max="11257" width="7.109375" style="16" customWidth="1"/>
    <col min="11258" max="11258" width="10.6640625" style="16" customWidth="1"/>
    <col min="11259" max="11260" width="18.44140625" style="16" customWidth="1"/>
    <col min="11261" max="11506" width="9.109375" style="16"/>
    <col min="11507" max="11507" width="31.88671875" style="16" customWidth="1"/>
    <col min="11508" max="11508" width="121.88671875" style="16" customWidth="1"/>
    <col min="11509" max="11509" width="1.33203125" style="16" customWidth="1"/>
    <col min="11510" max="11512" width="11.88671875" style="16" customWidth="1"/>
    <col min="11513" max="11513" width="7.109375" style="16" customWidth="1"/>
    <col min="11514" max="11514" width="10.6640625" style="16" customWidth="1"/>
    <col min="11515" max="11516" width="18.44140625" style="16" customWidth="1"/>
    <col min="11517" max="11762" width="9.109375" style="16"/>
    <col min="11763" max="11763" width="31.88671875" style="16" customWidth="1"/>
    <col min="11764" max="11764" width="121.88671875" style="16" customWidth="1"/>
    <col min="11765" max="11765" width="1.33203125" style="16" customWidth="1"/>
    <col min="11766" max="11768" width="11.88671875" style="16" customWidth="1"/>
    <col min="11769" max="11769" width="7.109375" style="16" customWidth="1"/>
    <col min="11770" max="11770" width="10.6640625" style="16" customWidth="1"/>
    <col min="11771" max="11772" width="18.44140625" style="16" customWidth="1"/>
    <col min="11773" max="12018" width="9.109375" style="16"/>
    <col min="12019" max="12019" width="31.88671875" style="16" customWidth="1"/>
    <col min="12020" max="12020" width="121.88671875" style="16" customWidth="1"/>
    <col min="12021" max="12021" width="1.33203125" style="16" customWidth="1"/>
    <col min="12022" max="12024" width="11.88671875" style="16" customWidth="1"/>
    <col min="12025" max="12025" width="7.109375" style="16" customWidth="1"/>
    <col min="12026" max="12026" width="10.6640625" style="16" customWidth="1"/>
    <col min="12027" max="12028" width="18.44140625" style="16" customWidth="1"/>
    <col min="12029" max="12274" width="9.109375" style="16"/>
    <col min="12275" max="12275" width="31.88671875" style="16" customWidth="1"/>
    <col min="12276" max="12276" width="121.88671875" style="16" customWidth="1"/>
    <col min="12277" max="12277" width="1.33203125" style="16" customWidth="1"/>
    <col min="12278" max="12280" width="11.88671875" style="16" customWidth="1"/>
    <col min="12281" max="12281" width="7.109375" style="16" customWidth="1"/>
    <col min="12282" max="12282" width="10.6640625" style="16" customWidth="1"/>
    <col min="12283" max="12284" width="18.44140625" style="16" customWidth="1"/>
    <col min="12285" max="12530" width="9.109375" style="16"/>
    <col min="12531" max="12531" width="31.88671875" style="16" customWidth="1"/>
    <col min="12532" max="12532" width="121.88671875" style="16" customWidth="1"/>
    <col min="12533" max="12533" width="1.33203125" style="16" customWidth="1"/>
    <col min="12534" max="12536" width="11.88671875" style="16" customWidth="1"/>
    <col min="12537" max="12537" width="7.109375" style="16" customWidth="1"/>
    <col min="12538" max="12538" width="10.6640625" style="16" customWidth="1"/>
    <col min="12539" max="12540" width="18.44140625" style="16" customWidth="1"/>
    <col min="12541" max="12786" width="9.109375" style="16"/>
    <col min="12787" max="12787" width="31.88671875" style="16" customWidth="1"/>
    <col min="12788" max="12788" width="121.88671875" style="16" customWidth="1"/>
    <col min="12789" max="12789" width="1.33203125" style="16" customWidth="1"/>
    <col min="12790" max="12792" width="11.88671875" style="16" customWidth="1"/>
    <col min="12793" max="12793" width="7.109375" style="16" customWidth="1"/>
    <col min="12794" max="12794" width="10.6640625" style="16" customWidth="1"/>
    <col min="12795" max="12796" width="18.44140625" style="16" customWidth="1"/>
    <col min="12797" max="13042" width="9.109375" style="16"/>
    <col min="13043" max="13043" width="31.88671875" style="16" customWidth="1"/>
    <col min="13044" max="13044" width="121.88671875" style="16" customWidth="1"/>
    <col min="13045" max="13045" width="1.33203125" style="16" customWidth="1"/>
    <col min="13046" max="13048" width="11.88671875" style="16" customWidth="1"/>
    <col min="13049" max="13049" width="7.109375" style="16" customWidth="1"/>
    <col min="13050" max="13050" width="10.6640625" style="16" customWidth="1"/>
    <col min="13051" max="13052" width="18.44140625" style="16" customWidth="1"/>
    <col min="13053" max="13298" width="9.109375" style="16"/>
    <col min="13299" max="13299" width="31.88671875" style="16" customWidth="1"/>
    <col min="13300" max="13300" width="121.88671875" style="16" customWidth="1"/>
    <col min="13301" max="13301" width="1.33203125" style="16" customWidth="1"/>
    <col min="13302" max="13304" width="11.88671875" style="16" customWidth="1"/>
    <col min="13305" max="13305" width="7.109375" style="16" customWidth="1"/>
    <col min="13306" max="13306" width="10.6640625" style="16" customWidth="1"/>
    <col min="13307" max="13308" width="18.44140625" style="16" customWidth="1"/>
    <col min="13309" max="13554" width="9.109375" style="16"/>
    <col min="13555" max="13555" width="31.88671875" style="16" customWidth="1"/>
    <col min="13556" max="13556" width="121.88671875" style="16" customWidth="1"/>
    <col min="13557" max="13557" width="1.33203125" style="16" customWidth="1"/>
    <col min="13558" max="13560" width="11.88671875" style="16" customWidth="1"/>
    <col min="13561" max="13561" width="7.109375" style="16" customWidth="1"/>
    <col min="13562" max="13562" width="10.6640625" style="16" customWidth="1"/>
    <col min="13563" max="13564" width="18.44140625" style="16" customWidth="1"/>
    <col min="13565" max="13810" width="9.109375" style="16"/>
    <col min="13811" max="13811" width="31.88671875" style="16" customWidth="1"/>
    <col min="13812" max="13812" width="121.88671875" style="16" customWidth="1"/>
    <col min="13813" max="13813" width="1.33203125" style="16" customWidth="1"/>
    <col min="13814" max="13816" width="11.88671875" style="16" customWidth="1"/>
    <col min="13817" max="13817" width="7.109375" style="16" customWidth="1"/>
    <col min="13818" max="13818" width="10.6640625" style="16" customWidth="1"/>
    <col min="13819" max="13820" width="18.44140625" style="16" customWidth="1"/>
    <col min="13821" max="14066" width="9.109375" style="16"/>
    <col min="14067" max="14067" width="31.88671875" style="16" customWidth="1"/>
    <col min="14068" max="14068" width="121.88671875" style="16" customWidth="1"/>
    <col min="14069" max="14069" width="1.33203125" style="16" customWidth="1"/>
    <col min="14070" max="14072" width="11.88671875" style="16" customWidth="1"/>
    <col min="14073" max="14073" width="7.109375" style="16" customWidth="1"/>
    <col min="14074" max="14074" width="10.6640625" style="16" customWidth="1"/>
    <col min="14075" max="14076" width="18.44140625" style="16" customWidth="1"/>
    <col min="14077" max="14322" width="9.109375" style="16"/>
    <col min="14323" max="14323" width="31.88671875" style="16" customWidth="1"/>
    <col min="14324" max="14324" width="121.88671875" style="16" customWidth="1"/>
    <col min="14325" max="14325" width="1.33203125" style="16" customWidth="1"/>
    <col min="14326" max="14328" width="11.88671875" style="16" customWidth="1"/>
    <col min="14329" max="14329" width="7.109375" style="16" customWidth="1"/>
    <col min="14330" max="14330" width="10.6640625" style="16" customWidth="1"/>
    <col min="14331" max="14332" width="18.44140625" style="16" customWidth="1"/>
    <col min="14333" max="14578" width="9.109375" style="16"/>
    <col min="14579" max="14579" width="31.88671875" style="16" customWidth="1"/>
    <col min="14580" max="14580" width="121.88671875" style="16" customWidth="1"/>
    <col min="14581" max="14581" width="1.33203125" style="16" customWidth="1"/>
    <col min="14582" max="14584" width="11.88671875" style="16" customWidth="1"/>
    <col min="14585" max="14585" width="7.109375" style="16" customWidth="1"/>
    <col min="14586" max="14586" width="10.6640625" style="16" customWidth="1"/>
    <col min="14587" max="14588" width="18.44140625" style="16" customWidth="1"/>
    <col min="14589" max="14834" width="9.109375" style="16"/>
    <col min="14835" max="14835" width="31.88671875" style="16" customWidth="1"/>
    <col min="14836" max="14836" width="121.88671875" style="16" customWidth="1"/>
    <col min="14837" max="14837" width="1.33203125" style="16" customWidth="1"/>
    <col min="14838" max="14840" width="11.88671875" style="16" customWidth="1"/>
    <col min="14841" max="14841" width="7.109375" style="16" customWidth="1"/>
    <col min="14842" max="14842" width="10.6640625" style="16" customWidth="1"/>
    <col min="14843" max="14844" width="18.44140625" style="16" customWidth="1"/>
    <col min="14845" max="15090" width="9.109375" style="16"/>
    <col min="15091" max="15091" width="31.88671875" style="16" customWidth="1"/>
    <col min="15092" max="15092" width="121.88671875" style="16" customWidth="1"/>
    <col min="15093" max="15093" width="1.33203125" style="16" customWidth="1"/>
    <col min="15094" max="15096" width="11.88671875" style="16" customWidth="1"/>
    <col min="15097" max="15097" width="7.109375" style="16" customWidth="1"/>
    <col min="15098" max="15098" width="10.6640625" style="16" customWidth="1"/>
    <col min="15099" max="15100" width="18.44140625" style="16" customWidth="1"/>
    <col min="15101" max="15346" width="9.109375" style="16"/>
    <col min="15347" max="15347" width="31.88671875" style="16" customWidth="1"/>
    <col min="15348" max="15348" width="121.88671875" style="16" customWidth="1"/>
    <col min="15349" max="15349" width="1.33203125" style="16" customWidth="1"/>
    <col min="15350" max="15352" width="11.88671875" style="16" customWidth="1"/>
    <col min="15353" max="15353" width="7.109375" style="16" customWidth="1"/>
    <col min="15354" max="15354" width="10.6640625" style="16" customWidth="1"/>
    <col min="15355" max="15356" width="18.44140625" style="16" customWidth="1"/>
    <col min="15357" max="15602" width="9.109375" style="16"/>
    <col min="15603" max="15603" width="31.88671875" style="16" customWidth="1"/>
    <col min="15604" max="15604" width="121.88671875" style="16" customWidth="1"/>
    <col min="15605" max="15605" width="1.33203125" style="16" customWidth="1"/>
    <col min="15606" max="15608" width="11.88671875" style="16" customWidth="1"/>
    <col min="15609" max="15609" width="7.109375" style="16" customWidth="1"/>
    <col min="15610" max="15610" width="10.6640625" style="16" customWidth="1"/>
    <col min="15611" max="15612" width="18.44140625" style="16" customWidth="1"/>
    <col min="15613" max="15858" width="9.109375" style="16"/>
    <col min="15859" max="15859" width="31.88671875" style="16" customWidth="1"/>
    <col min="15860" max="15860" width="121.88671875" style="16" customWidth="1"/>
    <col min="15861" max="15861" width="1.33203125" style="16" customWidth="1"/>
    <col min="15862" max="15864" width="11.88671875" style="16" customWidth="1"/>
    <col min="15865" max="15865" width="7.109375" style="16" customWidth="1"/>
    <col min="15866" max="15866" width="10.6640625" style="16" customWidth="1"/>
    <col min="15867" max="15868" width="18.44140625" style="16" customWidth="1"/>
    <col min="15869" max="16114" width="9.109375" style="16"/>
    <col min="16115" max="16115" width="31.88671875" style="16" customWidth="1"/>
    <col min="16116" max="16116" width="121.88671875" style="16" customWidth="1"/>
    <col min="16117" max="16117" width="1.33203125" style="16" customWidth="1"/>
    <col min="16118" max="16120" width="11.88671875" style="16" customWidth="1"/>
    <col min="16121" max="16121" width="7.109375" style="16" customWidth="1"/>
    <col min="16122" max="16122" width="10.6640625" style="16" customWidth="1"/>
    <col min="16123" max="16124" width="18.44140625" style="16" customWidth="1"/>
    <col min="16125" max="16384" width="9.109375" style="16"/>
  </cols>
  <sheetData>
    <row r="1" spans="1:2" s="12" customFormat="1" ht="21" x14ac:dyDescent="0.3">
      <c r="A1" s="55"/>
      <c r="B1" s="52" t="s">
        <v>0</v>
      </c>
    </row>
    <row r="2" spans="1:2" s="12" customFormat="1" ht="21" x14ac:dyDescent="0.3">
      <c r="A2" s="55"/>
      <c r="B2" s="13" t="s">
        <v>1</v>
      </c>
    </row>
    <row r="3" spans="1:2" s="12" customFormat="1" ht="21" x14ac:dyDescent="0.3">
      <c r="A3" s="55"/>
      <c r="B3" s="14" t="s">
        <v>2</v>
      </c>
    </row>
    <row r="4" spans="1:2" s="15" customFormat="1" ht="21" x14ac:dyDescent="0.3">
      <c r="A4" s="56"/>
      <c r="B4" s="13"/>
    </row>
    <row r="5" spans="1:2" ht="73.95" customHeight="1" x14ac:dyDescent="0.3">
      <c r="A5" s="67" t="s">
        <v>3</v>
      </c>
      <c r="B5" s="67"/>
    </row>
    <row r="6" spans="1:2" x14ac:dyDescent="0.3">
      <c r="A6" s="17"/>
      <c r="B6" s="17"/>
    </row>
    <row r="7" spans="1:2" x14ac:dyDescent="0.3">
      <c r="A7" s="18" t="s">
        <v>4</v>
      </c>
      <c r="B7" s="19" t="s">
        <v>5</v>
      </c>
    </row>
    <row r="8" spans="1:2" x14ac:dyDescent="0.3">
      <c r="A8" s="18" t="s">
        <v>6</v>
      </c>
      <c r="B8" s="19" t="s">
        <v>7</v>
      </c>
    </row>
    <row r="9" spans="1:2" ht="15" thickBot="1" x14ac:dyDescent="0.35">
      <c r="A9" s="20"/>
      <c r="B9" s="20"/>
    </row>
    <row r="10" spans="1:2" s="21" customFormat="1" ht="21" x14ac:dyDescent="0.3">
      <c r="A10" s="63" t="s">
        <v>8</v>
      </c>
      <c r="B10" s="64"/>
    </row>
    <row r="11" spans="1:2" s="24" customFormat="1" x14ac:dyDescent="0.3">
      <c r="A11" s="22" t="s">
        <v>9</v>
      </c>
      <c r="B11" s="23" t="s">
        <v>10</v>
      </c>
    </row>
    <row r="12" spans="1:2" s="27" customFormat="1" x14ac:dyDescent="0.3">
      <c r="A12" s="25" t="s">
        <v>11</v>
      </c>
      <c r="B12" s="26" t="s">
        <v>12</v>
      </c>
    </row>
    <row r="13" spans="1:2" s="27" customFormat="1" x14ac:dyDescent="0.3">
      <c r="A13" s="28" t="s">
        <v>13</v>
      </c>
      <c r="B13" s="29" t="s">
        <v>14</v>
      </c>
    </row>
    <row r="14" spans="1:2" s="27" customFormat="1" x14ac:dyDescent="0.3">
      <c r="A14" s="28" t="s">
        <v>15</v>
      </c>
      <c r="B14" s="30" t="s">
        <v>16</v>
      </c>
    </row>
    <row r="15" spans="1:2" s="27" customFormat="1" x14ac:dyDescent="0.3">
      <c r="A15" s="28" t="s">
        <v>17</v>
      </c>
      <c r="B15" s="30" t="s">
        <v>18</v>
      </c>
    </row>
    <row r="16" spans="1:2" s="27" customFormat="1" x14ac:dyDescent="0.3">
      <c r="A16" s="25" t="s">
        <v>19</v>
      </c>
      <c r="B16" s="30" t="s">
        <v>20</v>
      </c>
    </row>
    <row r="17" spans="1:2" s="27" customFormat="1" x14ac:dyDescent="0.3">
      <c r="A17" s="25" t="s">
        <v>21</v>
      </c>
      <c r="B17" s="29" t="s">
        <v>22</v>
      </c>
    </row>
    <row r="18" spans="1:2" s="27" customFormat="1" x14ac:dyDescent="0.3">
      <c r="A18" s="28" t="s">
        <v>23</v>
      </c>
      <c r="B18" s="30" t="s">
        <v>24</v>
      </c>
    </row>
    <row r="19" spans="1:2" s="27" customFormat="1" ht="57.6" x14ac:dyDescent="0.3">
      <c r="A19" s="28" t="s">
        <v>25</v>
      </c>
      <c r="B19" s="30" t="s">
        <v>26</v>
      </c>
    </row>
    <row r="20" spans="1:2" s="27" customFormat="1" ht="43.2" x14ac:dyDescent="0.3">
      <c r="A20" s="28" t="s">
        <v>27</v>
      </c>
      <c r="B20" s="30" t="s">
        <v>28</v>
      </c>
    </row>
    <row r="21" spans="1:2" s="27" customFormat="1" ht="28.5" customHeight="1" x14ac:dyDescent="0.3">
      <c r="A21" s="25" t="s">
        <v>29</v>
      </c>
      <c r="B21" s="30" t="s">
        <v>30</v>
      </c>
    </row>
    <row r="22" spans="1:2" s="27" customFormat="1" ht="28.5" customHeight="1" x14ac:dyDescent="0.3">
      <c r="A22" s="25" t="s">
        <v>31</v>
      </c>
      <c r="B22" s="31" t="s">
        <v>32</v>
      </c>
    </row>
    <row r="23" spans="1:2" s="27" customFormat="1" ht="28.8" x14ac:dyDescent="0.3">
      <c r="A23" s="32" t="s">
        <v>33</v>
      </c>
      <c r="B23" s="29" t="s">
        <v>34</v>
      </c>
    </row>
    <row r="24" spans="1:2" s="27" customFormat="1" x14ac:dyDescent="0.3">
      <c r="A24" s="32" t="s">
        <v>35</v>
      </c>
      <c r="B24" s="30" t="s">
        <v>36</v>
      </c>
    </row>
    <row r="25" spans="1:2" s="27" customFormat="1" x14ac:dyDescent="0.3">
      <c r="A25" s="28" t="s">
        <v>37</v>
      </c>
      <c r="B25" s="30" t="s">
        <v>38</v>
      </c>
    </row>
    <row r="26" spans="1:2" s="27" customFormat="1" x14ac:dyDescent="0.3">
      <c r="A26" s="28" t="s">
        <v>39</v>
      </c>
      <c r="B26" s="30" t="s">
        <v>40</v>
      </c>
    </row>
    <row r="27" spans="1:2" s="27" customFormat="1" x14ac:dyDescent="0.3">
      <c r="A27" s="25" t="s">
        <v>15</v>
      </c>
      <c r="B27" s="30" t="s">
        <v>41</v>
      </c>
    </row>
    <row r="28" spans="1:2" s="27" customFormat="1" x14ac:dyDescent="0.3">
      <c r="A28" s="32" t="s">
        <v>42</v>
      </c>
      <c r="B28" s="29" t="s">
        <v>43</v>
      </c>
    </row>
    <row r="29" spans="1:2" s="27" customFormat="1" x14ac:dyDescent="0.3">
      <c r="A29" s="32" t="s">
        <v>44</v>
      </c>
      <c r="B29" s="30" t="s">
        <v>45</v>
      </c>
    </row>
    <row r="30" spans="1:2" s="27" customFormat="1" x14ac:dyDescent="0.3">
      <c r="A30" s="32" t="s">
        <v>46</v>
      </c>
      <c r="B30" s="30" t="s">
        <v>47</v>
      </c>
    </row>
    <row r="31" spans="1:2" x14ac:dyDescent="0.3">
      <c r="A31" s="32" t="s">
        <v>48</v>
      </c>
      <c r="B31" s="30" t="s">
        <v>49</v>
      </c>
    </row>
    <row r="32" spans="1:2" ht="15" thickBot="1" x14ac:dyDescent="0.35"/>
    <row r="33" spans="1:2" s="21" customFormat="1" ht="21" x14ac:dyDescent="0.3">
      <c r="A33" s="63" t="s">
        <v>50</v>
      </c>
      <c r="B33" s="64"/>
    </row>
    <row r="34" spans="1:2" s="24" customFormat="1" ht="15.6" x14ac:dyDescent="0.3">
      <c r="A34" s="65" t="s">
        <v>51</v>
      </c>
      <c r="B34" s="66"/>
    </row>
    <row r="35" spans="1:2" x14ac:dyDescent="0.3">
      <c r="A35" s="34" t="s">
        <v>9</v>
      </c>
      <c r="B35" s="35" t="s">
        <v>10</v>
      </c>
    </row>
    <row r="36" spans="1:2" x14ac:dyDescent="0.3">
      <c r="A36" s="25" t="s">
        <v>52</v>
      </c>
      <c r="B36" s="26" t="s">
        <v>53</v>
      </c>
    </row>
    <row r="37" spans="1:2" ht="43.2" x14ac:dyDescent="0.3">
      <c r="A37" s="28" t="s">
        <v>54</v>
      </c>
      <c r="B37" s="29" t="s">
        <v>55</v>
      </c>
    </row>
    <row r="38" spans="1:2" ht="28.8" x14ac:dyDescent="0.3">
      <c r="A38" s="28" t="s">
        <v>56</v>
      </c>
      <c r="B38" s="30" t="s">
        <v>57</v>
      </c>
    </row>
    <row r="39" spans="1:2" x14ac:dyDescent="0.3">
      <c r="A39" s="28" t="s">
        <v>13</v>
      </c>
      <c r="B39" s="30" t="s">
        <v>58</v>
      </c>
    </row>
    <row r="40" spans="1:2" ht="28.8" x14ac:dyDescent="0.3">
      <c r="A40" s="25" t="s">
        <v>59</v>
      </c>
      <c r="B40" s="30" t="s">
        <v>60</v>
      </c>
    </row>
    <row r="41" spans="1:2" ht="28.8" x14ac:dyDescent="0.3">
      <c r="A41" s="25" t="s">
        <v>61</v>
      </c>
      <c r="B41" s="29" t="s">
        <v>62</v>
      </c>
    </row>
    <row r="42" spans="1:2" ht="28.8" x14ac:dyDescent="0.3">
      <c r="A42" s="28" t="s">
        <v>63</v>
      </c>
      <c r="B42" s="30" t="s">
        <v>64</v>
      </c>
    </row>
  </sheetData>
  <sheetProtection algorithmName="SHA-512" hashValue="KOXAK7Hxm5siyjSk4Zg43gIoNXq4G7Ua7V0AJeXvg074Y1oWzZe5yaQubQ9YGhs7AW0+/20kYQOG8Gd9npszTQ==" saltValue="BoHM5E49x1y3ZlGSWPyKKQ==" spinCount="100000" sheet="1" objects="1" scenarios="1" formatCells="0" formatColumns="0" formatRows="0" sort="0" autoFilter="0"/>
  <mergeCells count="4">
    <mergeCell ref="A33:B33"/>
    <mergeCell ref="A34:B34"/>
    <mergeCell ref="A5:B5"/>
    <mergeCell ref="A10:B10"/>
  </mergeCells>
  <hyperlinks>
    <hyperlink ref="B7" r:id="rId1" xr:uid="{C4DF6031-C016-4545-B231-6B154F53E238}"/>
    <hyperlink ref="B8" r:id="rId2" xr:uid="{57320AB2-4C44-4B12-967F-671075604454}"/>
  </hyperlinks>
  <printOptions horizontalCentered="1"/>
  <pageMargins left="0.5" right="0.5" top="0.5" bottom="0.5" header="0.3" footer="0.3"/>
  <pageSetup scale="89" fitToHeight="0" orientation="portrait" verticalDpi="300" r:id="rId3"/>
  <drawing r:id="rId4"/>
  <tableParts count="2">
    <tablePart r:id="rId5"/>
    <tablePart r:id="rId6"/>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R45"/>
  <sheetViews>
    <sheetView showGridLines="0" zoomScaleNormal="100" workbookViewId="0">
      <pane ySplit="6" topLeftCell="A7" activePane="bottomLeft" state="frozen"/>
      <selection pane="bottomLeft" activeCell="B9" sqref="B9:Q9"/>
    </sheetView>
  </sheetViews>
  <sheetFormatPr defaultColWidth="3.6640625" defaultRowHeight="14.4" x14ac:dyDescent="0.3"/>
  <cols>
    <col min="1" max="1" width="17.5546875" style="12" customWidth="1"/>
    <col min="2" max="2" width="6.88671875" style="12" customWidth="1"/>
    <col min="3" max="3" width="4.6640625" style="12" customWidth="1"/>
    <col min="4" max="4" width="5.6640625" style="12" customWidth="1"/>
    <col min="5" max="17" width="4.6640625" style="12" customWidth="1"/>
    <col min="18" max="16384" width="3.6640625" style="12"/>
  </cols>
  <sheetData>
    <row r="1" spans="1:17" ht="14.4" customHeight="1" x14ac:dyDescent="0.3">
      <c r="A1" s="55"/>
      <c r="B1" s="55"/>
      <c r="C1" s="55"/>
      <c r="D1" s="55"/>
      <c r="E1" s="55"/>
      <c r="F1" s="55"/>
      <c r="G1" s="55"/>
      <c r="H1" s="91" t="s">
        <v>65</v>
      </c>
      <c r="I1" s="91"/>
      <c r="J1" s="91"/>
      <c r="K1" s="91"/>
      <c r="L1" s="91"/>
      <c r="M1" s="91"/>
      <c r="N1" s="91"/>
      <c r="O1" s="91"/>
      <c r="P1" s="91"/>
      <c r="Q1" s="91"/>
    </row>
    <row r="2" spans="1:17" ht="14.4" customHeight="1" x14ac:dyDescent="0.3">
      <c r="A2" s="55"/>
      <c r="B2" s="55"/>
      <c r="C2" s="55"/>
      <c r="D2" s="55"/>
      <c r="E2" s="55"/>
      <c r="F2" s="55"/>
      <c r="G2" s="55"/>
      <c r="H2" s="91"/>
      <c r="I2" s="91"/>
      <c r="J2" s="91"/>
      <c r="K2" s="91"/>
      <c r="L2" s="91"/>
      <c r="M2" s="91"/>
      <c r="N2" s="91"/>
      <c r="O2" s="91"/>
      <c r="P2" s="91"/>
      <c r="Q2" s="91"/>
    </row>
    <row r="3" spans="1:17" ht="14.4" customHeight="1" x14ac:dyDescent="0.3">
      <c r="A3" s="55"/>
      <c r="B3" s="55"/>
      <c r="C3" s="55"/>
      <c r="D3" s="55"/>
      <c r="E3" s="55"/>
      <c r="F3" s="55"/>
      <c r="G3" s="55"/>
      <c r="H3" s="91"/>
      <c r="I3" s="91"/>
      <c r="J3" s="91"/>
      <c r="K3" s="91"/>
      <c r="L3" s="91"/>
      <c r="M3" s="91"/>
      <c r="N3" s="91"/>
      <c r="O3" s="91"/>
      <c r="P3" s="91"/>
      <c r="Q3" s="91"/>
    </row>
    <row r="4" spans="1:17" ht="14.4" customHeight="1" x14ac:dyDescent="0.3">
      <c r="A4" s="55"/>
      <c r="B4" s="55"/>
      <c r="C4" s="55"/>
      <c r="D4" s="55"/>
      <c r="E4" s="55"/>
      <c r="F4" s="55"/>
      <c r="G4" s="55"/>
      <c r="H4" s="55"/>
      <c r="I4" s="55"/>
      <c r="J4" s="55"/>
      <c r="K4" s="55"/>
      <c r="L4" s="55"/>
      <c r="M4" s="55"/>
      <c r="N4" s="55"/>
      <c r="O4" s="55"/>
      <c r="P4" s="55"/>
      <c r="Q4" s="55"/>
    </row>
    <row r="5" spans="1:17" ht="14.4" customHeight="1" x14ac:dyDescent="0.3">
      <c r="A5" s="55"/>
      <c r="B5" s="55"/>
      <c r="C5" s="55"/>
      <c r="D5" s="55"/>
      <c r="E5" s="55"/>
      <c r="F5" s="55"/>
      <c r="G5" s="55"/>
      <c r="H5" s="55"/>
      <c r="I5" s="55"/>
      <c r="J5" s="55"/>
      <c r="K5" s="55"/>
      <c r="L5" s="55"/>
      <c r="M5" s="55"/>
      <c r="N5" s="55"/>
      <c r="O5" s="55"/>
      <c r="P5" s="55"/>
      <c r="Q5" s="54" t="s">
        <v>66</v>
      </c>
    </row>
    <row r="6" spans="1:17" ht="14.4" customHeight="1" thickBot="1" x14ac:dyDescent="0.35">
      <c r="A6" s="36" t="s">
        <v>67</v>
      </c>
      <c r="B6" s="37"/>
      <c r="C6" s="37"/>
      <c r="D6" s="37"/>
      <c r="E6" s="37"/>
      <c r="F6" s="37"/>
      <c r="G6" s="37"/>
      <c r="H6" s="37"/>
      <c r="I6" s="37"/>
      <c r="J6" s="97" t="s">
        <v>68</v>
      </c>
      <c r="K6" s="97"/>
      <c r="L6" s="97"/>
      <c r="M6" s="97"/>
      <c r="N6" s="97"/>
      <c r="O6" s="97"/>
      <c r="P6" s="97"/>
      <c r="Q6" s="97"/>
    </row>
    <row r="7" spans="1:17" s="21" customFormat="1" ht="21.6" thickBot="1" x14ac:dyDescent="0.35">
      <c r="A7" s="98" t="s">
        <v>69</v>
      </c>
      <c r="B7" s="99"/>
      <c r="C7" s="99"/>
      <c r="D7" s="99"/>
      <c r="E7" s="99"/>
      <c r="F7" s="99"/>
      <c r="G7" s="99"/>
      <c r="H7" s="99"/>
      <c r="I7" s="99"/>
      <c r="J7" s="99"/>
      <c r="K7" s="99"/>
      <c r="L7" s="99"/>
      <c r="M7" s="99"/>
      <c r="N7" s="99"/>
      <c r="O7" s="99"/>
      <c r="P7" s="99"/>
      <c r="Q7" s="99"/>
    </row>
    <row r="9" spans="1:17" x14ac:dyDescent="0.3">
      <c r="A9" s="38" t="s">
        <v>11</v>
      </c>
      <c r="B9" s="73"/>
      <c r="C9" s="74"/>
      <c r="D9" s="74"/>
      <c r="E9" s="74"/>
      <c r="F9" s="74"/>
      <c r="G9" s="74"/>
      <c r="H9" s="74"/>
      <c r="I9" s="74"/>
      <c r="J9" s="74"/>
      <c r="K9" s="74"/>
      <c r="L9" s="74"/>
      <c r="M9" s="74"/>
      <c r="N9" s="74"/>
      <c r="O9" s="74"/>
      <c r="P9" s="74"/>
      <c r="Q9" s="75"/>
    </row>
    <row r="10" spans="1:17" x14ac:dyDescent="0.3">
      <c r="A10" s="38" t="s">
        <v>13</v>
      </c>
      <c r="B10" s="73"/>
      <c r="C10" s="74"/>
      <c r="D10" s="74"/>
      <c r="E10" s="74"/>
      <c r="F10" s="74"/>
      <c r="G10" s="74"/>
      <c r="H10" s="74"/>
      <c r="I10" s="74"/>
      <c r="J10" s="74"/>
      <c r="K10" s="74"/>
      <c r="L10" s="74"/>
      <c r="M10" s="74"/>
      <c r="N10" s="74"/>
      <c r="O10" s="74"/>
      <c r="P10" s="74"/>
      <c r="Q10" s="75"/>
    </row>
    <row r="11" spans="1:17" x14ac:dyDescent="0.3">
      <c r="A11" s="38" t="s">
        <v>15</v>
      </c>
      <c r="B11" s="88"/>
      <c r="C11" s="88"/>
      <c r="D11" s="88"/>
      <c r="E11" s="88"/>
      <c r="F11" s="88"/>
      <c r="G11" s="88"/>
      <c r="H11" s="88"/>
      <c r="I11" s="95" t="s">
        <v>17</v>
      </c>
      <c r="J11" s="96"/>
      <c r="K11" s="100"/>
      <c r="L11" s="100"/>
      <c r="M11" s="100"/>
      <c r="N11" s="100"/>
      <c r="O11" s="100"/>
      <c r="P11" s="100"/>
      <c r="Q11" s="100"/>
    </row>
    <row r="12" spans="1:17" ht="10.199999999999999" customHeight="1" thickBot="1" x14ac:dyDescent="0.35">
      <c r="A12" s="39"/>
      <c r="B12" s="40"/>
      <c r="C12" s="40"/>
      <c r="D12" s="40"/>
      <c r="E12" s="40"/>
      <c r="F12" s="40"/>
      <c r="G12" s="40"/>
      <c r="H12" s="40"/>
      <c r="I12" s="40"/>
      <c r="J12" s="40"/>
      <c r="K12" s="40"/>
      <c r="L12" s="40"/>
      <c r="M12" s="40"/>
      <c r="N12" s="40"/>
      <c r="O12" s="40"/>
      <c r="P12" s="40"/>
      <c r="Q12" s="40"/>
    </row>
    <row r="13" spans="1:17" s="21" customFormat="1" ht="21.6" thickBot="1" x14ac:dyDescent="0.35">
      <c r="A13" s="92" t="s">
        <v>8</v>
      </c>
      <c r="B13" s="93"/>
      <c r="C13" s="93"/>
      <c r="D13" s="93"/>
      <c r="E13" s="93"/>
      <c r="F13" s="93"/>
      <c r="G13" s="93"/>
      <c r="H13" s="93"/>
      <c r="I13" s="93"/>
      <c r="J13" s="93"/>
      <c r="K13" s="93"/>
      <c r="L13" s="93"/>
      <c r="M13" s="93"/>
      <c r="N13" s="93"/>
      <c r="O13" s="93"/>
      <c r="P13" s="93"/>
      <c r="Q13" s="94"/>
    </row>
    <row r="14" spans="1:17" ht="10.199999999999999" customHeight="1" x14ac:dyDescent="0.3">
      <c r="A14" s="55"/>
      <c r="B14" s="55"/>
      <c r="C14" s="55"/>
      <c r="D14" s="55"/>
      <c r="E14" s="55"/>
      <c r="F14" s="55"/>
      <c r="G14" s="55"/>
      <c r="H14" s="55"/>
      <c r="I14" s="55"/>
      <c r="J14" s="55"/>
      <c r="K14" s="55"/>
      <c r="L14" s="55"/>
      <c r="M14" s="55"/>
      <c r="N14" s="55"/>
      <c r="O14" s="55"/>
      <c r="P14" s="55"/>
      <c r="Q14" s="55"/>
    </row>
    <row r="15" spans="1:17" x14ac:dyDescent="0.3">
      <c r="A15" s="51" t="s">
        <v>19</v>
      </c>
      <c r="B15" s="83" t="str">
        <f>IF(DEPT_VALUE="","",VLOOKUP(LEFT(DEPT_VALUE,3),Lookup!K1:P25,6,FALSE))</f>
        <v/>
      </c>
      <c r="C15" s="84"/>
      <c r="D15" s="76" t="s">
        <v>70</v>
      </c>
      <c r="E15" s="76"/>
      <c r="F15" s="76"/>
      <c r="G15" s="76"/>
      <c r="H15" s="68" t="str">
        <f>IF(DEPT_VALUE="","",VLOOKUP(LEFT(DEPT_VALUE,3),Lookup!K1:O25,2,FALSE))</f>
        <v/>
      </c>
      <c r="I15" s="68"/>
      <c r="J15" s="85"/>
      <c r="K15" s="76" t="s">
        <v>71</v>
      </c>
      <c r="L15" s="76"/>
      <c r="M15" s="76"/>
      <c r="N15" s="76"/>
      <c r="O15" s="68" t="str">
        <f>IF(DEPT_VALUE="","",VLOOKUP(LEFT(DEPT_VALUE,3),Lookup!K1:O25,4,FALSE))</f>
        <v/>
      </c>
      <c r="P15" s="68"/>
      <c r="Q15" s="68"/>
    </row>
    <row r="16" spans="1:17" ht="15.6" x14ac:dyDescent="0.3">
      <c r="A16" s="41"/>
      <c r="B16" s="42"/>
      <c r="C16" s="42"/>
      <c r="D16" s="42"/>
      <c r="E16" s="42"/>
      <c r="F16" s="42"/>
      <c r="G16" s="42"/>
      <c r="H16" s="42"/>
      <c r="I16" s="42"/>
      <c r="J16" s="42"/>
      <c r="K16" s="42"/>
      <c r="L16" s="42"/>
      <c r="M16" s="42"/>
      <c r="N16" s="42"/>
      <c r="O16" s="42"/>
      <c r="P16" s="42"/>
      <c r="Q16" s="43"/>
    </row>
    <row r="17" spans="1:18" ht="15.6" customHeight="1" x14ac:dyDescent="0.3">
      <c r="A17" s="44" t="s">
        <v>25</v>
      </c>
      <c r="B17" s="86" t="str">
        <f>IF(DEPT_VALUE="","",VLOOKUP(LEFT(DEPT_VALUE,3),Lookup!K1:O25,5,FALSE))</f>
        <v/>
      </c>
      <c r="C17" s="87"/>
      <c r="D17" s="87"/>
      <c r="E17" s="75" t="s">
        <v>72</v>
      </c>
      <c r="F17" s="88"/>
      <c r="G17" s="88"/>
      <c r="H17" s="88"/>
      <c r="I17" s="88"/>
      <c r="J17" s="88"/>
      <c r="K17" s="76" t="s">
        <v>73</v>
      </c>
      <c r="L17" s="76"/>
      <c r="M17" s="76"/>
      <c r="N17" s="76"/>
      <c r="O17" s="76"/>
      <c r="P17" s="76"/>
      <c r="Q17" s="53" t="s">
        <v>74</v>
      </c>
      <c r="R17" s="45">
        <f>LEN(E17)</f>
        <v>19</v>
      </c>
    </row>
    <row r="18" spans="1:18" ht="15.6" customHeight="1" x14ac:dyDescent="0.3">
      <c r="A18" s="44" t="s">
        <v>29</v>
      </c>
      <c r="B18" s="89" t="str">
        <f>IF(DEPT_VALUE="","",RIGHT(DEPT_VALUE,LEN(DEPT_VALUE)-5))</f>
        <v/>
      </c>
      <c r="C18" s="89"/>
      <c r="D18" s="89"/>
      <c r="E18" s="89"/>
      <c r="F18" s="89"/>
      <c r="G18" s="89"/>
      <c r="H18" s="89"/>
      <c r="I18" s="89"/>
      <c r="J18" s="89"/>
      <c r="K18" s="89"/>
      <c r="L18" s="89"/>
      <c r="M18" s="89"/>
      <c r="N18" s="89"/>
      <c r="O18" s="89"/>
      <c r="P18" s="89"/>
      <c r="Q18" s="89"/>
      <c r="R18" s="55"/>
    </row>
    <row r="19" spans="1:18" ht="15.6" customHeight="1" x14ac:dyDescent="0.3">
      <c r="A19" s="44" t="s">
        <v>31</v>
      </c>
      <c r="B19" s="70" t="s">
        <v>75</v>
      </c>
      <c r="C19" s="71"/>
      <c r="D19" s="71"/>
      <c r="E19" s="71"/>
      <c r="F19" s="71"/>
      <c r="G19" s="71"/>
      <c r="H19" s="71"/>
      <c r="I19" s="71"/>
      <c r="J19" s="71"/>
      <c r="K19" s="71"/>
      <c r="L19" s="71"/>
      <c r="M19" s="71"/>
      <c r="N19" s="71"/>
      <c r="O19" s="71"/>
      <c r="P19" s="71"/>
      <c r="Q19" s="72"/>
      <c r="R19" s="55"/>
    </row>
    <row r="20" spans="1:18" ht="15.6" customHeight="1" x14ac:dyDescent="0.3">
      <c r="A20" s="44" t="s">
        <v>76</v>
      </c>
      <c r="B20" s="70"/>
      <c r="C20" s="71"/>
      <c r="D20" s="71"/>
      <c r="E20" s="71"/>
      <c r="F20" s="71"/>
      <c r="G20" s="71"/>
      <c r="H20" s="71"/>
      <c r="I20" s="71"/>
      <c r="J20" s="71"/>
      <c r="K20" s="71"/>
      <c r="L20" s="71"/>
      <c r="M20" s="71"/>
      <c r="N20" s="71"/>
      <c r="O20" s="71"/>
      <c r="P20" s="71"/>
      <c r="Q20" s="72"/>
      <c r="R20" s="55"/>
    </row>
    <row r="21" spans="1:18" ht="15.6" customHeight="1" x14ac:dyDescent="0.3">
      <c r="A21" s="44" t="s">
        <v>35</v>
      </c>
      <c r="B21" s="70"/>
      <c r="C21" s="71"/>
      <c r="D21" s="71"/>
      <c r="E21" s="71"/>
      <c r="F21" s="71"/>
      <c r="G21" s="71"/>
      <c r="H21" s="71"/>
      <c r="I21" s="72"/>
      <c r="J21" s="76" t="s">
        <v>37</v>
      </c>
      <c r="K21" s="76"/>
      <c r="L21" s="53" t="s">
        <v>77</v>
      </c>
      <c r="M21" s="77" t="s">
        <v>39</v>
      </c>
      <c r="N21" s="77"/>
      <c r="O21" s="126"/>
      <c r="P21" s="126"/>
      <c r="Q21" s="126"/>
      <c r="R21" s="55"/>
    </row>
    <row r="22" spans="1:18" ht="15.6" customHeight="1" x14ac:dyDescent="0.3">
      <c r="A22" s="44" t="s">
        <v>78</v>
      </c>
      <c r="B22" s="73"/>
      <c r="C22" s="74"/>
      <c r="D22" s="74"/>
      <c r="E22" s="74"/>
      <c r="F22" s="74"/>
      <c r="G22" s="74"/>
      <c r="H22" s="74"/>
      <c r="I22" s="74"/>
      <c r="J22" s="74"/>
      <c r="K22" s="74"/>
      <c r="L22" s="74"/>
      <c r="M22" s="74"/>
      <c r="N22" s="74"/>
      <c r="O22" s="74"/>
      <c r="P22" s="74"/>
      <c r="Q22" s="75"/>
      <c r="R22" s="55"/>
    </row>
    <row r="23" spans="1:18" ht="15.6" customHeight="1" x14ac:dyDescent="0.3">
      <c r="A23" s="44" t="s">
        <v>42</v>
      </c>
      <c r="B23" s="78"/>
      <c r="C23" s="79"/>
      <c r="D23" s="79"/>
      <c r="E23" s="79"/>
      <c r="F23" s="79"/>
      <c r="G23" s="79"/>
      <c r="H23" s="79"/>
      <c r="I23" s="79"/>
      <c r="J23" s="79"/>
      <c r="K23" s="79"/>
      <c r="L23" s="79"/>
      <c r="M23" s="79"/>
      <c r="N23" s="79"/>
      <c r="O23" s="79"/>
      <c r="P23" s="79"/>
      <c r="Q23" s="80"/>
      <c r="R23" s="55"/>
    </row>
    <row r="24" spans="1:18" ht="15.6" x14ac:dyDescent="0.3">
      <c r="A24" s="41"/>
      <c r="B24" s="42"/>
      <c r="C24" s="42"/>
      <c r="D24" s="42"/>
      <c r="E24" s="42"/>
      <c r="F24" s="42"/>
      <c r="G24" s="42"/>
      <c r="H24" s="42"/>
      <c r="I24" s="42"/>
      <c r="J24" s="42"/>
      <c r="K24" s="42"/>
      <c r="L24" s="42"/>
      <c r="M24" s="42"/>
      <c r="N24" s="42"/>
      <c r="O24" s="42"/>
      <c r="P24" s="42"/>
      <c r="Q24" s="43"/>
      <c r="R24" s="55"/>
    </row>
    <row r="25" spans="1:18" ht="15.6" customHeight="1" x14ac:dyDescent="0.3">
      <c r="A25" s="44" t="s">
        <v>44</v>
      </c>
      <c r="B25" s="90" t="s">
        <v>378</v>
      </c>
      <c r="C25" s="81"/>
      <c r="D25" s="81"/>
      <c r="E25" s="81"/>
      <c r="F25" s="81"/>
      <c r="G25" s="76" t="s">
        <v>46</v>
      </c>
      <c r="H25" s="76"/>
      <c r="I25" s="76"/>
      <c r="J25" s="76"/>
      <c r="K25" s="76"/>
      <c r="L25" s="81" t="s">
        <v>378</v>
      </c>
      <c r="M25" s="81"/>
      <c r="N25" s="81"/>
      <c r="O25" s="81"/>
      <c r="P25" s="81"/>
      <c r="Q25" s="82"/>
      <c r="R25" s="55"/>
    </row>
    <row r="26" spans="1:18" ht="15.6" customHeight="1" x14ac:dyDescent="0.3">
      <c r="A26" s="44" t="s">
        <v>48</v>
      </c>
      <c r="B26" s="57" t="s">
        <v>77</v>
      </c>
      <c r="C26" s="69"/>
      <c r="D26" s="69"/>
      <c r="E26" s="129" t="s">
        <v>378</v>
      </c>
      <c r="F26" s="58"/>
      <c r="G26" s="58"/>
      <c r="H26" s="58"/>
      <c r="I26" s="58"/>
      <c r="J26" s="58"/>
      <c r="K26" s="58"/>
      <c r="L26" s="58"/>
      <c r="M26" s="58"/>
      <c r="N26" s="58"/>
      <c r="O26" s="58"/>
      <c r="P26" s="58"/>
      <c r="Q26" s="59"/>
      <c r="R26" s="55"/>
    </row>
    <row r="27" spans="1:18" ht="9.6" customHeight="1" thickBot="1" x14ac:dyDescent="0.35">
      <c r="A27" s="46"/>
      <c r="B27" s="42"/>
      <c r="C27" s="42"/>
      <c r="D27" s="42"/>
      <c r="E27" s="42"/>
      <c r="F27" s="42"/>
      <c r="G27" s="42"/>
      <c r="H27" s="42"/>
      <c r="I27" s="42"/>
      <c r="J27" s="42"/>
      <c r="K27" s="42"/>
      <c r="L27" s="42"/>
      <c r="M27" s="42"/>
      <c r="N27" s="42"/>
      <c r="O27" s="42"/>
      <c r="P27" s="42"/>
      <c r="Q27" s="42"/>
      <c r="R27" s="55"/>
    </row>
    <row r="28" spans="1:18" s="21" customFormat="1" ht="21.6" thickBot="1" x14ac:dyDescent="0.35">
      <c r="A28" s="92" t="s">
        <v>79</v>
      </c>
      <c r="B28" s="93"/>
      <c r="C28" s="93"/>
      <c r="D28" s="93"/>
      <c r="E28" s="93"/>
      <c r="F28" s="93"/>
      <c r="G28" s="93"/>
      <c r="H28" s="93"/>
      <c r="I28" s="93"/>
      <c r="J28" s="93"/>
      <c r="K28" s="93"/>
      <c r="L28" s="93"/>
      <c r="M28" s="93"/>
      <c r="N28" s="93"/>
      <c r="O28" s="93"/>
      <c r="P28" s="93"/>
      <c r="Q28" s="94"/>
    </row>
    <row r="29" spans="1:18" ht="28.95" customHeight="1" x14ac:dyDescent="0.3">
      <c r="A29" s="104" t="s">
        <v>80</v>
      </c>
      <c r="B29" s="105"/>
      <c r="C29" s="105"/>
      <c r="D29" s="106"/>
      <c r="E29" s="106"/>
      <c r="F29" s="106"/>
      <c r="G29" s="105"/>
      <c r="H29" s="105"/>
      <c r="I29" s="105"/>
      <c r="J29" s="106"/>
      <c r="K29" s="106"/>
      <c r="L29" s="106"/>
      <c r="M29" s="106"/>
      <c r="N29" s="106"/>
      <c r="O29" s="105"/>
      <c r="P29" s="105"/>
      <c r="Q29" s="105"/>
      <c r="R29" s="55"/>
    </row>
    <row r="30" spans="1:18" ht="15.6" customHeight="1" x14ac:dyDescent="0.3">
      <c r="A30" s="51" t="s">
        <v>52</v>
      </c>
      <c r="B30" s="127"/>
      <c r="C30" s="127"/>
      <c r="D30" s="76" t="s">
        <v>54</v>
      </c>
      <c r="E30" s="76"/>
      <c r="F30" s="76"/>
      <c r="G30" s="60" t="str">
        <f>IF(DEPT_VALUE="","",VLOOKUP(DEPT_VALUE,Lookup!$F$2:$G$25,2,FALSE))</f>
        <v/>
      </c>
      <c r="H30" s="112"/>
      <c r="I30" s="113"/>
      <c r="J30" s="76" t="s">
        <v>56</v>
      </c>
      <c r="K30" s="76"/>
      <c r="L30" s="76"/>
      <c r="M30" s="76"/>
      <c r="N30" s="76"/>
      <c r="O30" s="111"/>
      <c r="P30" s="111"/>
      <c r="Q30" s="111"/>
      <c r="R30" s="55"/>
    </row>
    <row r="31" spans="1:18" ht="31.2" customHeight="1" x14ac:dyDescent="0.3">
      <c r="A31" s="107" t="s">
        <v>81</v>
      </c>
      <c r="B31" s="107"/>
      <c r="C31" s="107"/>
      <c r="D31" s="107"/>
      <c r="E31" s="107"/>
      <c r="F31" s="107"/>
      <c r="G31" s="107"/>
      <c r="H31" s="107"/>
      <c r="I31" s="107"/>
      <c r="J31" s="107"/>
      <c r="K31" s="107"/>
      <c r="L31" s="107"/>
      <c r="M31" s="107"/>
      <c r="N31" s="107"/>
      <c r="O31" s="107"/>
      <c r="P31" s="107"/>
      <c r="Q31" s="107"/>
      <c r="R31" s="55"/>
    </row>
    <row r="32" spans="1:18" s="47" customFormat="1" ht="15.6" customHeight="1" x14ac:dyDescent="0.3">
      <c r="A32" s="116" t="s">
        <v>82</v>
      </c>
      <c r="B32" s="117"/>
      <c r="C32" s="117"/>
      <c r="D32" s="117"/>
      <c r="E32" s="117"/>
      <c r="F32" s="117"/>
      <c r="G32" s="117"/>
      <c r="H32" s="117"/>
      <c r="I32" s="117"/>
      <c r="J32" s="117"/>
      <c r="K32" s="117"/>
      <c r="L32" s="117"/>
      <c r="M32" s="117"/>
      <c r="N32" s="117"/>
      <c r="O32" s="117"/>
      <c r="P32" s="117"/>
      <c r="Q32" s="118"/>
      <c r="R32" s="61"/>
    </row>
    <row r="33" spans="1:17" ht="15.6" customHeight="1" x14ac:dyDescent="0.3">
      <c r="A33" s="51" t="s">
        <v>83</v>
      </c>
      <c r="B33" s="62" t="str">
        <f>IF(DEPT_VALUE="","",VLOOKUP(DEPT_VALUE,Lookup!F2:J24,5,FALSE))</f>
        <v/>
      </c>
      <c r="C33" s="76" t="s">
        <v>59</v>
      </c>
      <c r="D33" s="76"/>
      <c r="E33" s="111"/>
      <c r="F33" s="111"/>
      <c r="G33" s="76" t="s">
        <v>61</v>
      </c>
      <c r="H33" s="76"/>
      <c r="I33" s="76"/>
      <c r="J33" s="76"/>
      <c r="K33" s="108"/>
      <c r="L33" s="109"/>
      <c r="M33" s="110"/>
      <c r="N33" s="76" t="s">
        <v>63</v>
      </c>
      <c r="O33" s="76"/>
      <c r="P33" s="128"/>
      <c r="Q33" s="128"/>
    </row>
    <row r="34" spans="1:17" ht="10.199999999999999" customHeight="1" x14ac:dyDescent="0.3">
      <c r="A34" s="55"/>
      <c r="B34" s="55"/>
      <c r="C34" s="55"/>
      <c r="D34" s="55"/>
      <c r="E34" s="55"/>
      <c r="F34" s="55"/>
      <c r="G34" s="55"/>
      <c r="H34" s="55"/>
      <c r="I34" s="55"/>
      <c r="J34" s="55"/>
      <c r="K34" s="55"/>
      <c r="L34" s="55"/>
      <c r="M34" s="55"/>
      <c r="N34" s="55"/>
      <c r="O34" s="55"/>
      <c r="P34" s="55"/>
      <c r="Q34" s="55"/>
    </row>
    <row r="35" spans="1:17" ht="21" x14ac:dyDescent="0.3">
      <c r="A35" s="115" t="s">
        <v>84</v>
      </c>
      <c r="B35" s="115"/>
      <c r="C35" s="115"/>
      <c r="D35" s="115"/>
      <c r="E35" s="115"/>
      <c r="F35" s="115"/>
      <c r="G35" s="115"/>
      <c r="H35" s="115"/>
      <c r="I35" s="115"/>
      <c r="J35" s="115"/>
      <c r="K35" s="115"/>
      <c r="L35" s="115"/>
      <c r="M35" s="115"/>
      <c r="N35" s="115"/>
      <c r="O35" s="115"/>
      <c r="P35" s="115"/>
      <c r="Q35" s="115"/>
    </row>
    <row r="36" spans="1:17" x14ac:dyDescent="0.3">
      <c r="A36" s="114" t="s">
        <v>85</v>
      </c>
      <c r="B36" s="114"/>
      <c r="C36" s="114"/>
      <c r="D36" s="114"/>
      <c r="E36" s="114"/>
      <c r="F36" s="114"/>
      <c r="G36" s="114"/>
      <c r="H36" s="114"/>
      <c r="I36" s="114"/>
      <c r="J36" s="114"/>
      <c r="K36" s="114"/>
      <c r="L36" s="114"/>
      <c r="M36" s="114"/>
      <c r="N36" s="114"/>
      <c r="O36" s="114"/>
      <c r="P36" s="114"/>
      <c r="Q36" s="114"/>
    </row>
    <row r="37" spans="1:17" ht="10.199999999999999" customHeight="1" x14ac:dyDescent="0.3">
      <c r="A37" s="55"/>
      <c r="B37" s="55"/>
      <c r="C37" s="55"/>
      <c r="D37" s="55"/>
      <c r="E37" s="55"/>
      <c r="F37" s="55"/>
      <c r="G37" s="55"/>
      <c r="H37" s="55"/>
      <c r="I37" s="55"/>
      <c r="J37" s="55"/>
      <c r="K37" s="55"/>
      <c r="L37" s="55"/>
      <c r="M37" s="55"/>
      <c r="N37" s="55"/>
      <c r="O37" s="55"/>
      <c r="P37" s="55"/>
      <c r="Q37" s="55"/>
    </row>
    <row r="38" spans="1:17" ht="4.2" customHeight="1" x14ac:dyDescent="0.3">
      <c r="A38" s="48"/>
      <c r="B38" s="49"/>
      <c r="C38" s="49"/>
      <c r="D38" s="49"/>
      <c r="E38" s="49"/>
      <c r="F38" s="49"/>
      <c r="G38" s="49"/>
      <c r="H38" s="49"/>
      <c r="I38" s="49"/>
      <c r="J38" s="49"/>
      <c r="K38" s="49"/>
      <c r="L38" s="49"/>
      <c r="M38" s="49"/>
      <c r="N38" s="49"/>
      <c r="O38" s="49"/>
      <c r="P38" s="49"/>
      <c r="Q38" s="49"/>
    </row>
    <row r="39" spans="1:17" ht="10.199999999999999" customHeight="1" thickBot="1" x14ac:dyDescent="0.35">
      <c r="A39" s="55"/>
      <c r="B39" s="55"/>
      <c r="C39" s="55"/>
      <c r="D39" s="55"/>
      <c r="E39" s="55"/>
      <c r="F39" s="55"/>
      <c r="G39" s="55"/>
      <c r="H39" s="55"/>
      <c r="I39" s="55"/>
      <c r="J39" s="55"/>
      <c r="K39" s="55"/>
      <c r="L39" s="55"/>
      <c r="M39" s="55"/>
      <c r="N39" s="55"/>
      <c r="O39" s="55"/>
      <c r="P39" s="55"/>
      <c r="Q39" s="55"/>
    </row>
    <row r="40" spans="1:17" s="21" customFormat="1" ht="21" x14ac:dyDescent="0.3">
      <c r="A40" s="121" t="s">
        <v>86</v>
      </c>
      <c r="B40" s="122"/>
      <c r="C40" s="122"/>
      <c r="D40" s="122"/>
      <c r="E40" s="122"/>
      <c r="F40" s="122"/>
      <c r="G40" s="122"/>
      <c r="H40" s="122"/>
      <c r="I40" s="122"/>
      <c r="J40" s="122"/>
      <c r="K40" s="122"/>
      <c r="L40" s="122"/>
      <c r="M40" s="122"/>
      <c r="N40" s="122"/>
      <c r="O40" s="122"/>
      <c r="P40" s="122"/>
      <c r="Q40" s="122"/>
    </row>
    <row r="41" spans="1:17" ht="10.199999999999999" customHeight="1" x14ac:dyDescent="0.3">
      <c r="A41" s="55"/>
      <c r="B41" s="55"/>
      <c r="C41" s="55"/>
      <c r="D41" s="55"/>
      <c r="E41" s="55"/>
      <c r="F41" s="55"/>
      <c r="G41" s="55"/>
      <c r="H41" s="55"/>
      <c r="I41" s="55"/>
      <c r="J41" s="55"/>
      <c r="K41" s="55"/>
      <c r="L41" s="55"/>
      <c r="M41" s="55"/>
      <c r="N41" s="55"/>
      <c r="O41" s="55"/>
      <c r="P41" s="55"/>
      <c r="Q41" s="55"/>
    </row>
    <row r="42" spans="1:17" x14ac:dyDescent="0.3">
      <c r="A42" s="120" t="s">
        <v>87</v>
      </c>
      <c r="B42" s="120"/>
      <c r="C42" s="119"/>
      <c r="D42" s="119"/>
      <c r="E42" s="119"/>
      <c r="F42" s="119"/>
      <c r="G42" s="119"/>
      <c r="H42" s="119"/>
      <c r="I42" s="119"/>
      <c r="J42" s="119"/>
      <c r="K42" s="119"/>
      <c r="L42" s="119"/>
      <c r="M42" s="119"/>
      <c r="N42" s="119"/>
      <c r="O42" s="119"/>
      <c r="P42" s="119"/>
      <c r="Q42" s="119"/>
    </row>
    <row r="43" spans="1:17" x14ac:dyDescent="0.3">
      <c r="A43" s="101" t="s">
        <v>88</v>
      </c>
      <c r="B43" s="103"/>
      <c r="C43" s="123"/>
      <c r="D43" s="124"/>
      <c r="E43" s="124"/>
      <c r="F43" s="124"/>
      <c r="G43" s="125"/>
      <c r="H43" s="101" t="s">
        <v>89</v>
      </c>
      <c r="I43" s="102"/>
      <c r="J43" s="102"/>
      <c r="K43" s="102"/>
      <c r="L43" s="103"/>
      <c r="M43" s="123"/>
      <c r="N43" s="124"/>
      <c r="O43" s="124"/>
      <c r="P43" s="124"/>
      <c r="Q43" s="125"/>
    </row>
    <row r="44" spans="1:17" x14ac:dyDescent="0.3">
      <c r="A44" s="101" t="s">
        <v>71</v>
      </c>
      <c r="B44" s="102"/>
      <c r="C44" s="73" t="str">
        <f>IF(O15="","",O15)</f>
        <v/>
      </c>
      <c r="D44" s="74"/>
      <c r="E44" s="74"/>
      <c r="F44" s="74"/>
      <c r="G44" s="75"/>
      <c r="H44" s="101" t="s">
        <v>90</v>
      </c>
      <c r="I44" s="102"/>
      <c r="J44" s="102"/>
      <c r="K44" s="102"/>
      <c r="L44" s="103"/>
      <c r="M44" s="123"/>
      <c r="N44" s="124"/>
      <c r="O44" s="124"/>
      <c r="P44" s="124"/>
      <c r="Q44" s="125"/>
    </row>
    <row r="45" spans="1:17" x14ac:dyDescent="0.3">
      <c r="A45" s="101" t="s">
        <v>91</v>
      </c>
      <c r="B45" s="102"/>
      <c r="C45" s="123"/>
      <c r="D45" s="124"/>
      <c r="E45" s="124"/>
      <c r="F45" s="124"/>
      <c r="G45" s="125"/>
      <c r="H45" s="101" t="s">
        <v>92</v>
      </c>
      <c r="I45" s="102"/>
      <c r="J45" s="102"/>
      <c r="K45" s="102"/>
      <c r="L45" s="102"/>
      <c r="M45" s="123"/>
      <c r="N45" s="124"/>
      <c r="O45" s="124"/>
      <c r="P45" s="124"/>
      <c r="Q45" s="125"/>
    </row>
  </sheetData>
  <sheetProtection algorithmName="SHA-512" hashValue="9q0qBr6wWvuq8XKqjY+ZmifefV0f9CDn+Y79LHA8qN81+qYzckRAh/oJ5JR3PuDaRTlXVJcrMu8SSXq9Gom+pg==" saltValue="hHpVX1TlYcinR5MtABldjA==" spinCount="100000" sheet="1" objects="1" scenarios="1" formatCells="0" formatColumns="0" formatRows="0" sort="0" autoFilter="0"/>
  <mergeCells count="62">
    <mergeCell ref="A45:B45"/>
    <mergeCell ref="H45:L45"/>
    <mergeCell ref="M44:Q44"/>
    <mergeCell ref="C45:G45"/>
    <mergeCell ref="M45:Q45"/>
    <mergeCell ref="C44:G44"/>
    <mergeCell ref="K17:P17"/>
    <mergeCell ref="K15:N15"/>
    <mergeCell ref="A44:B44"/>
    <mergeCell ref="H44:L44"/>
    <mergeCell ref="C42:Q42"/>
    <mergeCell ref="A42:B42"/>
    <mergeCell ref="A43:B43"/>
    <mergeCell ref="A40:Q40"/>
    <mergeCell ref="C43:G43"/>
    <mergeCell ref="M43:Q43"/>
    <mergeCell ref="B21:I21"/>
    <mergeCell ref="O21:Q21"/>
    <mergeCell ref="B30:C30"/>
    <mergeCell ref="N33:O33"/>
    <mergeCell ref="P33:Q33"/>
    <mergeCell ref="B20:Q20"/>
    <mergeCell ref="H43:L43"/>
    <mergeCell ref="A29:Q29"/>
    <mergeCell ref="A31:Q31"/>
    <mergeCell ref="K33:M33"/>
    <mergeCell ref="A28:Q28"/>
    <mergeCell ref="J30:N30"/>
    <mergeCell ref="O30:Q30"/>
    <mergeCell ref="H30:I30"/>
    <mergeCell ref="D30:F30"/>
    <mergeCell ref="G33:J33"/>
    <mergeCell ref="A36:Q36"/>
    <mergeCell ref="A35:Q35"/>
    <mergeCell ref="A32:Q32"/>
    <mergeCell ref="C33:D33"/>
    <mergeCell ref="E33:F33"/>
    <mergeCell ref="H1:Q3"/>
    <mergeCell ref="A13:Q13"/>
    <mergeCell ref="B9:Q9"/>
    <mergeCell ref="B10:Q10"/>
    <mergeCell ref="I11:J11"/>
    <mergeCell ref="J6:Q6"/>
    <mergeCell ref="A7:Q7"/>
    <mergeCell ref="K11:Q11"/>
    <mergeCell ref="B11:H11"/>
    <mergeCell ref="O15:Q15"/>
    <mergeCell ref="C26:D26"/>
    <mergeCell ref="B19:Q19"/>
    <mergeCell ref="B22:Q22"/>
    <mergeCell ref="J21:K21"/>
    <mergeCell ref="M21:N21"/>
    <mergeCell ref="B23:Q23"/>
    <mergeCell ref="G25:K25"/>
    <mergeCell ref="L25:Q25"/>
    <mergeCell ref="B15:C15"/>
    <mergeCell ref="D15:G15"/>
    <mergeCell ref="H15:J15"/>
    <mergeCell ref="B17:D17"/>
    <mergeCell ref="E17:J17"/>
    <mergeCell ref="B18:Q18"/>
    <mergeCell ref="B25:F25"/>
  </mergeCells>
  <conditionalFormatting sqref="B25 L25 C26">
    <cfRule type="containsText" dxfId="0" priority="1" operator="containsText" text="REQUIRED">
      <formula>NOT(ISERROR(SEARCH("REQUIRED",B25)))</formula>
    </cfRule>
  </conditionalFormatting>
  <dataValidations count="16">
    <dataValidation type="list" allowBlank="1" showErrorMessage="1" sqref="B10:Q10" xr:uid="{F397C1B7-2DBB-4E46-B5AA-ED073E4EC668}">
      <formula1>DEPT</formula1>
    </dataValidation>
    <dataValidation type="list" allowBlank="1" showInputMessage="1" showErrorMessage="1" sqref="L21" xr:uid="{8F83420A-F6F5-41B8-910A-2B21BF7C8097}">
      <formula1>STATEABBR</formula1>
    </dataValidation>
    <dataValidation type="textLength" operator="lessThanOrEqual" allowBlank="1" showInputMessage="1" showErrorMessage="1" errorTitle="TEXT LENGTH TOO LONG" error="The maximum number of characters allowed has been exceeded (Character Limit = 15)." sqref="B26 E26:Q26" xr:uid="{A0D65EC4-4E86-45D4-9369-B0A07A24486F}">
      <formula1>25</formula1>
    </dataValidation>
    <dataValidation type="textLength" operator="lessThanOrEqual" allowBlank="1" showErrorMessage="1" errorTitle="TEXT LENGTH ERROR" error="The maximum number of characters allowed has been exceeded (Character Limit = 24)." promptTitle="LAST NAME - REQUIRED" prompt="_x000a_User's last name. Field length is a maximum of 20 alpha-numeric characters." sqref="B18" xr:uid="{49B84EC7-994F-4AFA-BCE6-A84507E34110}">
      <formula1>24</formula1>
    </dataValidation>
    <dataValidation type="textLength" operator="equal" allowBlank="1" showErrorMessage="1" errorTitle="TEXT LENGTH TOO LONG" error="The maximum number of characters allowed has been exceeded (Character Limit = 10)." sqref="R21" xr:uid="{2F9AABEE-9206-4606-9122-A89CD17482D6}">
      <formula1>10</formula1>
    </dataValidation>
    <dataValidation type="list" allowBlank="1" showErrorMessage="1" promptTitle="STATEMENT NOTIFICATION" prompt="_x000a_OPTIONAL. Indicate if the user would like to receive an email when they have a Managing Account statement to view online." sqref="B35:C36" xr:uid="{01A00D52-BC30-4646-8906-67C69AAFCF74}">
      <formula1>"Enable, Disable"</formula1>
    </dataValidation>
    <dataValidation type="textLength" operator="equal" allowBlank="1" showInputMessage="1" showErrorMessage="1" errorTitle="TEXT LENGTH ERROR" error="The maximum number of characters allowed has been exceeded (Character Limit = 3)." sqref="C26:D26" xr:uid="{EEB52AA4-BAFF-4598-A126-E867FA7D8047}">
      <formula1>3</formula1>
    </dataValidation>
    <dataValidation type="textLength" operator="equal" allowBlank="1" showInputMessage="1" showErrorMessage="1" errorTitle="TEXT LENGTH ERROR" sqref="H30" xr:uid="{469CD2CA-FCFA-40D6-994B-09CFC2559568}">
      <formula1>4</formula1>
    </dataValidation>
    <dataValidation type="textLength" operator="lessThanOrEqual" allowBlank="1" showInputMessage="1" showErrorMessage="1" errorTitle="TEXT LENGTH TOO LONG" error="The maximum number of characters allowed has been exceed." sqref="B38:Q38" xr:uid="{00000000-0002-0000-0000-000003000000}">
      <formula1>30</formula1>
    </dataValidation>
    <dataValidation type="textLength" operator="lessThanOrEqual" allowBlank="1" showInputMessage="1" showErrorMessage="1" errorTitle="TEXT LENGTH TOO LONG" error="The maximum number of characters allowed has been exceeded (Character Limit = 15)." sqref="B16:Q16 B24:Q24 B27:Q27" xr:uid="{6458E430-DC30-476B-8E26-AB2AE0D8B1E6}">
      <formula1>6</formula1>
    </dataValidation>
    <dataValidation allowBlank="1" showErrorMessage="1" promptTitle="NOTIFICATION ACCOUNTS" prompt="_x000a_OPTIONAL. List Managing Account Name/CTS Name and the last 4 digits of the account number." sqref="I35:Q36" xr:uid="{40D12198-980C-4E93-A26D-27653E3E199B}"/>
    <dataValidation type="textLength" operator="lessThanOrEqual" allowBlank="1" showInputMessage="1" showErrorMessage="1" promptTitle="MAX CHAR ALLOWED (21 CHARACTERS)" prompt="The maximum number of characters that can be entered in this field is 21." sqref="E17:J17" xr:uid="{B28A7FB9-85F3-486A-BFF5-9A881FA793F1}">
      <formula1>21</formula1>
    </dataValidation>
    <dataValidation allowBlank="1" showInputMessage="1" showErrorMessage="1" promptTitle="EMAIL CONTACT" prompt="Enter the email address to send the CCV code if requested online." sqref="B23:Q23" xr:uid="{90D69A87-BEF6-4ECE-B79D-CFEC6C3F3643}"/>
    <dataValidation type="textLength" operator="equal" allowBlank="1" showInputMessage="1" showErrorMessage="1" errorTitle="TEXT LENGTH ERROR" error="Value entered must contain four characters." sqref="B30:C30 E33:F33 P33:Q33" xr:uid="{0EA64B40-15FA-4FD3-95FB-2A1AE05E9B2C}">
      <formula1>4</formula1>
    </dataValidation>
    <dataValidation allowBlank="1" showInputMessage="1" showErrorMessage="1" promptTitle="ACCOUNTING TEMPLATE" prompt="Please leave this field blank, if new Accounting Template (ACTPL) is needed." sqref="O30:Q30" xr:uid="{3EED58B7-F175-4A62-8ADD-A8372582C5A1}"/>
    <dataValidation type="list" allowBlank="1" showInputMessage="1" showErrorMessage="1" sqref="Q17" xr:uid="{2AF9E783-0CD8-42FE-A020-E7F1147D97BC}">
      <formula1>"NO,YES"</formula1>
    </dataValidation>
  </dataValidations>
  <hyperlinks>
    <hyperlink ref="A36" r:id="rId1" display="DOA.DOF.PayrollStaff@alaska.gov" xr:uid="{00000000-0004-0000-0000-000002000000}"/>
  </hyperlinks>
  <printOptions horizontalCentered="1"/>
  <pageMargins left="0.5" right="0.5" top="0.75" bottom="0.5" header="0.3" footer="0.3"/>
  <pageSetup orientation="portrait" r:id="rId2"/>
  <headerFooter>
    <oddFooter>&amp;R&amp;"Consolas,Regular"&amp;10Revised 03/01/2024</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CDE18-B2AB-4067-AACA-EA844486394A}">
  <sheetPr codeName="Sheet4">
    <pageSetUpPr fitToPage="1"/>
  </sheetPr>
  <dimension ref="A1:U2"/>
  <sheetViews>
    <sheetView showGridLines="0" topLeftCell="B1" workbookViewId="0">
      <pane ySplit="1" topLeftCell="A2" activePane="bottomLeft" state="frozen"/>
      <selection pane="bottomLeft" activeCell="B2" sqref="B2"/>
    </sheetView>
  </sheetViews>
  <sheetFormatPr defaultRowHeight="14.4" x14ac:dyDescent="0.3"/>
  <cols>
    <col min="1" max="1" width="20.33203125" customWidth="1"/>
    <col min="2" max="2" width="38.5546875" customWidth="1"/>
    <col min="3" max="3" width="36.88671875" customWidth="1"/>
    <col min="4" max="4" width="31.6640625" customWidth="1"/>
    <col min="5" max="5" width="31.88671875" customWidth="1"/>
    <col min="6" max="6" width="15.33203125" customWidth="1"/>
    <col min="7" max="7" width="7.109375" customWidth="1"/>
    <col min="8" max="8" width="17.44140625" customWidth="1"/>
    <col min="9" max="9" width="14.6640625" customWidth="1"/>
    <col min="10" max="10" width="34.33203125" customWidth="1"/>
    <col min="14" max="14" width="15.33203125" customWidth="1"/>
    <col min="15" max="15" width="18.88671875" customWidth="1"/>
    <col min="18" max="18" width="14.88671875" customWidth="1"/>
    <col min="19" max="19" width="7.5546875" customWidth="1"/>
    <col min="20" max="20" width="13.6640625" customWidth="1"/>
  </cols>
  <sheetData>
    <row r="1" spans="1:21" ht="28.8" x14ac:dyDescent="0.3">
      <c r="A1" s="11" t="s">
        <v>93</v>
      </c>
      <c r="B1" s="11" t="s">
        <v>94</v>
      </c>
      <c r="C1" s="11" t="s">
        <v>95</v>
      </c>
      <c r="D1" s="11" t="s">
        <v>96</v>
      </c>
      <c r="E1" s="11" t="s">
        <v>97</v>
      </c>
      <c r="F1" s="11" t="s">
        <v>98</v>
      </c>
      <c r="G1" s="11" t="s">
        <v>99</v>
      </c>
      <c r="H1" s="11" t="s">
        <v>100</v>
      </c>
      <c r="I1" s="11" t="s">
        <v>101</v>
      </c>
      <c r="J1" s="11" t="s">
        <v>102</v>
      </c>
      <c r="K1" s="11" t="s">
        <v>103</v>
      </c>
      <c r="L1" s="11" t="s">
        <v>104</v>
      </c>
      <c r="M1" s="11" t="s">
        <v>105</v>
      </c>
      <c r="N1" s="11" t="s">
        <v>106</v>
      </c>
      <c r="O1" s="11" t="s">
        <v>107</v>
      </c>
      <c r="P1" s="11" t="s">
        <v>108</v>
      </c>
      <c r="Q1" s="11" t="s">
        <v>109</v>
      </c>
      <c r="R1" s="11" t="s">
        <v>110</v>
      </c>
      <c r="S1" s="11" t="s">
        <v>111</v>
      </c>
      <c r="T1" s="11" t="s">
        <v>112</v>
      </c>
      <c r="U1" s="3"/>
    </row>
    <row r="2" spans="1:21" s="2" customFormat="1" ht="24.6" customHeight="1" x14ac:dyDescent="0.3">
      <c r="A2" s="7" t="s">
        <v>113</v>
      </c>
      <c r="B2" s="7" t="str">
        <f>IF(CTS_VALUE="","",UPPER(CONCATENATE(CTS_VALUE," ",CTS2_VALUE)))</f>
        <v/>
      </c>
      <c r="C2" s="8" t="str">
        <f>IF(ORG_NM_VALUE="","",UPPER(ORG_NM_VALUE))</f>
        <v/>
      </c>
      <c r="D2" s="8" t="str">
        <f>IF(ATTN_NAME_VALUE="","",UPPER(ATTN_NAME_VALUE))</f>
        <v>ONECARD ADMINISTRATOR</v>
      </c>
      <c r="E2" s="7" t="str">
        <f>IF(ADDR_LN2_VALUE="","",UPPER(ADDR_LN2_VALUE))</f>
        <v/>
      </c>
      <c r="F2" s="7" t="str">
        <f>IF(CITY_VALUE="","",UPPER(CITY_VALUE))</f>
        <v/>
      </c>
      <c r="G2" s="7" t="str">
        <f>IF(ST_VALUE="","",UPPER(ST_VALUE))</f>
        <v>AK</v>
      </c>
      <c r="H2" s="7" t="str">
        <f>IF(ZIP_VALUE="","",ZIP_VALUE)</f>
        <v/>
      </c>
      <c r="I2" s="7" t="str">
        <f>IF(PH_VALUE="","",PH_VALUE)</f>
        <v/>
      </c>
      <c r="J2" s="7" t="str">
        <f>IF(EMAIL_VALUE="","",UPPER(EMAIL_VALUE))</f>
        <v/>
      </c>
      <c r="K2" s="8" t="str">
        <f>BANK_NO_VALUE</f>
        <v/>
      </c>
      <c r="L2" s="8" t="str">
        <f>IF(AGENT_NO_VALUE="","",RIGHT(AGENT_NO_VALUE,4))</f>
        <v/>
      </c>
      <c r="M2" s="8" t="str">
        <f>IF(COMP_NO_VALUE="","",COMP_NO_VALUE)</f>
        <v/>
      </c>
      <c r="N2" s="7" t="str">
        <f>IF(MO_LIMIT_VALUE="","",MO_LIMIT_VALUE)</f>
        <v>REQUIRED</v>
      </c>
      <c r="O2" s="7" t="str">
        <f>IF(SING_PURCH_VALUE="","",SING_PURCH_VALUE)</f>
        <v>REQUIRED</v>
      </c>
      <c r="P2" s="9" t="s">
        <v>114</v>
      </c>
      <c r="Q2" s="9" t="s">
        <v>115</v>
      </c>
      <c r="R2" s="9" t="s">
        <v>115</v>
      </c>
      <c r="S2" s="8" t="str">
        <f>IF(MCC_GRP_VALUE="","",CONCATENATE('SOA FORM'!B26,UPPER(MCC_GRP_VALUE)))</f>
        <v/>
      </c>
      <c r="T2" s="9"/>
      <c r="U2" s="10"/>
    </row>
  </sheetData>
  <sheetProtection algorithmName="SHA-512" hashValue="apFh+2GmxUhMwcCMIGFHBlDmJlsj17PQ+WUMB+mcVL4sQdbUtsqiv6XOPAw828KwD34BlyIHlLO4oee8fQ47HQ==" saltValue="z8hefVCjCgE/g4GvKl3m2g==" spinCount="100000" sheet="1" objects="1" scenarios="1" formatCells="0" formatColumns="0" formatRows="0" sort="0" autoFilter="0"/>
  <pageMargins left="0.7" right="0.7" top="0.75" bottom="0.75" header="0.3" footer="0.3"/>
  <pageSetup paperSize="5" scale="44" fitToHeight="0"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P63"/>
  <sheetViews>
    <sheetView topLeftCell="E1" workbookViewId="0">
      <selection activeCell="N17" sqref="N17"/>
    </sheetView>
  </sheetViews>
  <sheetFormatPr defaultRowHeight="14.4" x14ac:dyDescent="0.3"/>
  <cols>
    <col min="1" max="1" width="31.33203125" bestFit="1" customWidth="1"/>
    <col min="4" max="4" width="19.5546875" bestFit="1" customWidth="1"/>
    <col min="6" max="6" width="66.6640625" bestFit="1" customWidth="1"/>
    <col min="7" max="7" width="2.6640625" bestFit="1" customWidth="1"/>
    <col min="8" max="8" width="16" bestFit="1" customWidth="1"/>
    <col min="9" max="9" width="4.33203125" bestFit="1" customWidth="1"/>
    <col min="11" max="11" width="5.33203125" bestFit="1" customWidth="1"/>
    <col min="13" max="13" width="32.5546875" bestFit="1" customWidth="1"/>
    <col min="14" max="14" width="9.88671875" bestFit="1" customWidth="1"/>
    <col min="15" max="15" width="12.109375" bestFit="1" customWidth="1"/>
  </cols>
  <sheetData>
    <row r="1" spans="1:16" x14ac:dyDescent="0.3">
      <c r="A1" s="1" t="s">
        <v>116</v>
      </c>
      <c r="D1" s="1" t="s">
        <v>117</v>
      </c>
      <c r="F1" s="1" t="s">
        <v>118</v>
      </c>
      <c r="G1" s="1" t="s">
        <v>119</v>
      </c>
      <c r="H1" s="1" t="s">
        <v>120</v>
      </c>
      <c r="I1" s="1" t="s">
        <v>121</v>
      </c>
      <c r="J1" s="1"/>
      <c r="K1" s="1" t="s">
        <v>118</v>
      </c>
      <c r="L1" s="1" t="s">
        <v>104</v>
      </c>
      <c r="M1" s="1" t="s">
        <v>122</v>
      </c>
      <c r="N1" s="4" t="s">
        <v>105</v>
      </c>
      <c r="O1" s="1" t="s">
        <v>123</v>
      </c>
      <c r="P1" s="1" t="s">
        <v>103</v>
      </c>
    </row>
    <row r="2" spans="1:16" x14ac:dyDescent="0.3">
      <c r="A2" t="s">
        <v>124</v>
      </c>
      <c r="B2" t="str">
        <f t="shared" ref="B2:B30" si="0">RIGHT(A2,2)</f>
        <v>AA</v>
      </c>
      <c r="D2" t="s">
        <v>125</v>
      </c>
      <c r="F2" t="s">
        <v>126</v>
      </c>
      <c r="G2" t="s">
        <v>127</v>
      </c>
      <c r="H2" t="s">
        <v>128</v>
      </c>
      <c r="I2">
        <f>LEN(F2)</f>
        <v>27</v>
      </c>
      <c r="J2" s="6" t="s">
        <v>129</v>
      </c>
      <c r="K2" s="50" t="s">
        <v>130</v>
      </c>
      <c r="L2" t="s">
        <v>131</v>
      </c>
      <c r="M2" t="s">
        <v>132</v>
      </c>
      <c r="N2" s="5">
        <v>12179</v>
      </c>
      <c r="O2" t="s">
        <v>133</v>
      </c>
      <c r="P2" s="50" t="s">
        <v>134</v>
      </c>
    </row>
    <row r="3" spans="1:16" x14ac:dyDescent="0.3">
      <c r="A3" t="s">
        <v>135</v>
      </c>
      <c r="B3" t="str">
        <f t="shared" si="0"/>
        <v>AE</v>
      </c>
      <c r="D3" t="s">
        <v>136</v>
      </c>
      <c r="F3" t="s">
        <v>137</v>
      </c>
      <c r="G3" t="s">
        <v>138</v>
      </c>
      <c r="H3" t="s">
        <v>139</v>
      </c>
      <c r="I3">
        <f t="shared" ref="I3:I24" si="1">LEN(F3)</f>
        <v>19</v>
      </c>
      <c r="J3" s="6" t="s">
        <v>140</v>
      </c>
      <c r="K3" s="50" t="s">
        <v>141</v>
      </c>
      <c r="L3" t="s">
        <v>142</v>
      </c>
      <c r="M3" t="s">
        <v>143</v>
      </c>
      <c r="N3" s="5">
        <v>12757</v>
      </c>
      <c r="O3" t="s">
        <v>144</v>
      </c>
      <c r="P3" s="50" t="s">
        <v>134</v>
      </c>
    </row>
    <row r="4" spans="1:16" x14ac:dyDescent="0.3">
      <c r="A4" t="s">
        <v>145</v>
      </c>
      <c r="B4" t="str">
        <f t="shared" si="0"/>
        <v>AK</v>
      </c>
      <c r="D4" t="s">
        <v>146</v>
      </c>
      <c r="F4" t="s">
        <v>147</v>
      </c>
      <c r="G4" t="s">
        <v>148</v>
      </c>
      <c r="H4" t="s">
        <v>149</v>
      </c>
      <c r="I4">
        <f t="shared" si="1"/>
        <v>8</v>
      </c>
      <c r="J4" s="6" t="s">
        <v>150</v>
      </c>
      <c r="K4" s="50" t="s">
        <v>151</v>
      </c>
      <c r="L4" t="s">
        <v>152</v>
      </c>
      <c r="M4" t="s">
        <v>153</v>
      </c>
      <c r="N4" s="5">
        <v>12753</v>
      </c>
      <c r="O4" t="s">
        <v>154</v>
      </c>
      <c r="P4" s="50" t="s">
        <v>134</v>
      </c>
    </row>
    <row r="5" spans="1:16" x14ac:dyDescent="0.3">
      <c r="A5" t="s">
        <v>155</v>
      </c>
      <c r="B5" t="str">
        <f t="shared" si="0"/>
        <v>AL</v>
      </c>
      <c r="D5" t="s">
        <v>156</v>
      </c>
      <c r="F5" t="s">
        <v>157</v>
      </c>
      <c r="G5" t="s">
        <v>158</v>
      </c>
      <c r="H5" t="s">
        <v>159</v>
      </c>
      <c r="I5">
        <f t="shared" si="1"/>
        <v>27</v>
      </c>
      <c r="J5" s="6" t="s">
        <v>160</v>
      </c>
      <c r="K5" s="50" t="s">
        <v>161</v>
      </c>
      <c r="L5" t="s">
        <v>162</v>
      </c>
      <c r="M5" t="s">
        <v>163</v>
      </c>
      <c r="N5" s="5">
        <v>12739</v>
      </c>
      <c r="O5" t="s">
        <v>164</v>
      </c>
      <c r="P5" s="50" t="s">
        <v>134</v>
      </c>
    </row>
    <row r="6" spans="1:16" x14ac:dyDescent="0.3">
      <c r="A6" t="s">
        <v>165</v>
      </c>
      <c r="B6" t="str">
        <f t="shared" si="0"/>
        <v>AP</v>
      </c>
      <c r="D6" t="s">
        <v>166</v>
      </c>
      <c r="F6" t="s">
        <v>167</v>
      </c>
      <c r="G6" t="s">
        <v>158</v>
      </c>
      <c r="H6" t="s">
        <v>168</v>
      </c>
      <c r="I6">
        <f t="shared" si="1"/>
        <v>12</v>
      </c>
      <c r="J6" s="6" t="s">
        <v>160</v>
      </c>
      <c r="K6" s="50" t="s">
        <v>169</v>
      </c>
      <c r="L6" t="s">
        <v>170</v>
      </c>
      <c r="M6" t="s">
        <v>171</v>
      </c>
      <c r="N6" s="5">
        <v>12742</v>
      </c>
      <c r="O6" t="s">
        <v>172</v>
      </c>
      <c r="P6" s="50" t="s">
        <v>134</v>
      </c>
    </row>
    <row r="7" spans="1:16" x14ac:dyDescent="0.3">
      <c r="A7" t="s">
        <v>173</v>
      </c>
      <c r="B7" t="str">
        <f t="shared" si="0"/>
        <v>AR</v>
      </c>
      <c r="D7" t="s">
        <v>174</v>
      </c>
      <c r="F7" t="s">
        <v>175</v>
      </c>
      <c r="G7" t="s">
        <v>176</v>
      </c>
      <c r="H7" t="s">
        <v>177</v>
      </c>
      <c r="I7">
        <f t="shared" si="1"/>
        <v>26</v>
      </c>
      <c r="J7" s="6" t="s">
        <v>178</v>
      </c>
      <c r="K7" s="50" t="s">
        <v>179</v>
      </c>
      <c r="L7" t="s">
        <v>180</v>
      </c>
      <c r="M7" t="s">
        <v>181</v>
      </c>
      <c r="N7" s="5">
        <v>12872</v>
      </c>
      <c r="O7" t="s">
        <v>182</v>
      </c>
      <c r="P7" s="50" t="s">
        <v>134</v>
      </c>
    </row>
    <row r="8" spans="1:16" x14ac:dyDescent="0.3">
      <c r="A8" t="s">
        <v>183</v>
      </c>
      <c r="B8" t="str">
        <f t="shared" si="0"/>
        <v>AS</v>
      </c>
      <c r="D8" t="s">
        <v>184</v>
      </c>
      <c r="F8" t="s">
        <v>185</v>
      </c>
      <c r="G8" t="s">
        <v>176</v>
      </c>
      <c r="H8" t="s">
        <v>186</v>
      </c>
      <c r="I8">
        <f t="shared" si="1"/>
        <v>26</v>
      </c>
      <c r="J8" s="6" t="s">
        <v>178</v>
      </c>
      <c r="K8" s="50" t="s">
        <v>187</v>
      </c>
      <c r="L8" t="s">
        <v>188</v>
      </c>
      <c r="M8" t="s">
        <v>189</v>
      </c>
      <c r="N8" s="5">
        <v>12730</v>
      </c>
      <c r="O8" t="s">
        <v>190</v>
      </c>
      <c r="P8" s="50" t="s">
        <v>134</v>
      </c>
    </row>
    <row r="9" spans="1:16" x14ac:dyDescent="0.3">
      <c r="A9" t="s">
        <v>191</v>
      </c>
      <c r="B9" t="str">
        <f t="shared" si="0"/>
        <v>AZ</v>
      </c>
      <c r="D9" t="s">
        <v>192</v>
      </c>
      <c r="F9" t="s">
        <v>193</v>
      </c>
      <c r="G9" t="s">
        <v>194</v>
      </c>
      <c r="H9" t="s">
        <v>195</v>
      </c>
      <c r="I9">
        <f t="shared" si="1"/>
        <v>26</v>
      </c>
      <c r="J9" s="6" t="s">
        <v>196</v>
      </c>
      <c r="K9" s="50" t="s">
        <v>197</v>
      </c>
      <c r="L9" t="s">
        <v>198</v>
      </c>
      <c r="M9" t="s">
        <v>199</v>
      </c>
      <c r="N9" s="5">
        <v>12531</v>
      </c>
      <c r="O9" t="s">
        <v>200</v>
      </c>
      <c r="P9" s="50" t="s">
        <v>134</v>
      </c>
    </row>
    <row r="10" spans="1:16" x14ac:dyDescent="0.3">
      <c r="A10" t="s">
        <v>201</v>
      </c>
      <c r="B10" t="str">
        <f t="shared" si="0"/>
        <v>CA</v>
      </c>
      <c r="D10" t="s">
        <v>202</v>
      </c>
      <c r="F10" t="s">
        <v>203</v>
      </c>
      <c r="G10" t="s">
        <v>204</v>
      </c>
      <c r="H10" t="s">
        <v>205</v>
      </c>
      <c r="I10">
        <f t="shared" si="1"/>
        <v>13</v>
      </c>
      <c r="J10" s="6" t="s">
        <v>206</v>
      </c>
      <c r="K10" s="50" t="s">
        <v>207</v>
      </c>
      <c r="L10" t="s">
        <v>208</v>
      </c>
      <c r="M10" t="s">
        <v>209</v>
      </c>
      <c r="N10" s="5">
        <v>12516</v>
      </c>
      <c r="O10" t="s">
        <v>210</v>
      </c>
      <c r="P10" s="50" t="s">
        <v>134</v>
      </c>
    </row>
    <row r="11" spans="1:16" x14ac:dyDescent="0.3">
      <c r="A11" t="s">
        <v>211</v>
      </c>
      <c r="B11" t="str">
        <f t="shared" si="0"/>
        <v>CO</v>
      </c>
      <c r="D11" t="s">
        <v>212</v>
      </c>
      <c r="F11" t="s">
        <v>213</v>
      </c>
      <c r="G11" t="s">
        <v>204</v>
      </c>
      <c r="H11" t="s">
        <v>214</v>
      </c>
      <c r="I11">
        <f t="shared" si="1"/>
        <v>10</v>
      </c>
      <c r="J11" s="6" t="s">
        <v>206</v>
      </c>
      <c r="K11" s="50" t="s">
        <v>215</v>
      </c>
      <c r="L11" t="s">
        <v>216</v>
      </c>
      <c r="M11" t="s">
        <v>217</v>
      </c>
      <c r="N11" s="5">
        <v>12518</v>
      </c>
      <c r="O11" t="s">
        <v>218</v>
      </c>
      <c r="P11" s="50" t="s">
        <v>134</v>
      </c>
    </row>
    <row r="12" spans="1:16" x14ac:dyDescent="0.3">
      <c r="A12" t="s">
        <v>219</v>
      </c>
      <c r="B12" t="str">
        <f t="shared" si="0"/>
        <v>CT</v>
      </c>
      <c r="D12" t="s">
        <v>220</v>
      </c>
      <c r="F12" t="s">
        <v>221</v>
      </c>
      <c r="G12" t="s">
        <v>222</v>
      </c>
      <c r="H12" t="s">
        <v>223</v>
      </c>
      <c r="I12">
        <f t="shared" si="1"/>
        <v>28</v>
      </c>
      <c r="J12" s="6" t="s">
        <v>224</v>
      </c>
      <c r="K12" s="50" t="s">
        <v>225</v>
      </c>
      <c r="L12" t="s">
        <v>226</v>
      </c>
      <c r="M12" t="s">
        <v>227</v>
      </c>
      <c r="N12" s="5">
        <v>12513</v>
      </c>
      <c r="O12" t="s">
        <v>228</v>
      </c>
      <c r="P12" s="50" t="s">
        <v>134</v>
      </c>
    </row>
    <row r="13" spans="1:16" x14ac:dyDescent="0.3">
      <c r="A13" t="s">
        <v>229</v>
      </c>
      <c r="B13" t="str">
        <f t="shared" si="0"/>
        <v>DC</v>
      </c>
      <c r="D13" t="s">
        <v>230</v>
      </c>
      <c r="F13" t="s">
        <v>231</v>
      </c>
      <c r="G13" t="s">
        <v>115</v>
      </c>
      <c r="H13" t="s">
        <v>232</v>
      </c>
      <c r="I13">
        <f t="shared" si="1"/>
        <v>22</v>
      </c>
      <c r="J13" s="6" t="s">
        <v>233</v>
      </c>
      <c r="K13" s="50" t="s">
        <v>234</v>
      </c>
      <c r="L13" t="s">
        <v>235</v>
      </c>
      <c r="M13" t="s">
        <v>236</v>
      </c>
      <c r="N13" s="5">
        <v>12457</v>
      </c>
      <c r="O13" t="s">
        <v>237</v>
      </c>
      <c r="P13" s="50" t="s">
        <v>134</v>
      </c>
    </row>
    <row r="14" spans="1:16" x14ac:dyDescent="0.3">
      <c r="A14" t="s">
        <v>238</v>
      </c>
      <c r="B14" t="str">
        <f t="shared" si="0"/>
        <v>DE</v>
      </c>
      <c r="D14" t="s">
        <v>239</v>
      </c>
      <c r="F14" t="s">
        <v>240</v>
      </c>
      <c r="G14" t="s">
        <v>241</v>
      </c>
      <c r="H14" t="s">
        <v>242</v>
      </c>
      <c r="I14">
        <f t="shared" si="1"/>
        <v>16</v>
      </c>
      <c r="J14" s="6" t="s">
        <v>243</v>
      </c>
      <c r="K14" s="50" t="s">
        <v>244</v>
      </c>
      <c r="L14" t="s">
        <v>245</v>
      </c>
      <c r="M14" t="s">
        <v>246</v>
      </c>
      <c r="N14" s="5">
        <v>12429</v>
      </c>
      <c r="O14" t="s">
        <v>247</v>
      </c>
      <c r="P14" s="50" t="s">
        <v>134</v>
      </c>
    </row>
    <row r="15" spans="1:16" x14ac:dyDescent="0.3">
      <c r="A15" t="s">
        <v>248</v>
      </c>
      <c r="B15" t="str">
        <f t="shared" si="0"/>
        <v>FL</v>
      </c>
      <c r="D15" t="s">
        <v>249</v>
      </c>
      <c r="F15" t="s">
        <v>250</v>
      </c>
      <c r="G15" t="s">
        <v>251</v>
      </c>
      <c r="H15" t="s">
        <v>252</v>
      </c>
      <c r="I15">
        <f t="shared" si="1"/>
        <v>18</v>
      </c>
      <c r="J15" s="6" t="s">
        <v>253</v>
      </c>
      <c r="K15" s="50" t="s">
        <v>254</v>
      </c>
      <c r="L15" t="s">
        <v>255</v>
      </c>
      <c r="M15" t="s">
        <v>256</v>
      </c>
      <c r="N15" s="5">
        <v>12398</v>
      </c>
      <c r="O15" t="s">
        <v>257</v>
      </c>
      <c r="P15" s="50" t="s">
        <v>134</v>
      </c>
    </row>
    <row r="16" spans="1:16" x14ac:dyDescent="0.3">
      <c r="A16" t="s">
        <v>258</v>
      </c>
      <c r="B16" t="str">
        <f t="shared" si="0"/>
        <v>FM</v>
      </c>
      <c r="D16" t="s">
        <v>259</v>
      </c>
      <c r="F16" t="s">
        <v>260</v>
      </c>
      <c r="G16" t="s">
        <v>261</v>
      </c>
      <c r="H16" t="s">
        <v>262</v>
      </c>
      <c r="I16">
        <f t="shared" si="1"/>
        <v>11</v>
      </c>
      <c r="J16" s="6" t="s">
        <v>263</v>
      </c>
      <c r="K16" s="50" t="s">
        <v>264</v>
      </c>
      <c r="L16" t="s">
        <v>265</v>
      </c>
      <c r="M16" t="s">
        <v>266</v>
      </c>
      <c r="N16" s="5">
        <v>11245</v>
      </c>
      <c r="O16" t="s">
        <v>267</v>
      </c>
      <c r="P16" s="50" t="s">
        <v>268</v>
      </c>
    </row>
    <row r="17" spans="1:16" x14ac:dyDescent="0.3">
      <c r="A17" t="s">
        <v>269</v>
      </c>
      <c r="B17" t="str">
        <f t="shared" si="0"/>
        <v>GA</v>
      </c>
      <c r="D17" t="s">
        <v>270</v>
      </c>
      <c r="F17" t="s">
        <v>271</v>
      </c>
      <c r="G17" t="s">
        <v>272</v>
      </c>
      <c r="H17" t="s">
        <v>273</v>
      </c>
      <c r="I17">
        <f t="shared" si="1"/>
        <v>21</v>
      </c>
      <c r="J17" s="6" t="s">
        <v>274</v>
      </c>
      <c r="K17" s="50" t="s">
        <v>275</v>
      </c>
      <c r="L17" t="s">
        <v>276</v>
      </c>
      <c r="M17" t="s">
        <v>277</v>
      </c>
      <c r="N17" s="5">
        <v>12359</v>
      </c>
      <c r="O17" t="s">
        <v>278</v>
      </c>
      <c r="P17" s="50" t="s">
        <v>134</v>
      </c>
    </row>
    <row r="18" spans="1:16" x14ac:dyDescent="0.3">
      <c r="A18" t="s">
        <v>279</v>
      </c>
      <c r="B18" t="str">
        <f t="shared" si="0"/>
        <v>GU</v>
      </c>
      <c r="D18" t="s">
        <v>280</v>
      </c>
      <c r="F18" t="s">
        <v>281</v>
      </c>
      <c r="G18" t="s">
        <v>282</v>
      </c>
      <c r="H18" t="s">
        <v>283</v>
      </c>
      <c r="I18">
        <f t="shared" si="1"/>
        <v>16</v>
      </c>
      <c r="J18" s="6" t="s">
        <v>284</v>
      </c>
      <c r="K18" s="50" t="s">
        <v>285</v>
      </c>
      <c r="L18" t="s">
        <v>286</v>
      </c>
      <c r="M18" t="s">
        <v>287</v>
      </c>
      <c r="N18" s="5">
        <v>12298</v>
      </c>
      <c r="O18" t="s">
        <v>288</v>
      </c>
      <c r="P18" s="50" t="s">
        <v>134</v>
      </c>
    </row>
    <row r="19" spans="1:16" x14ac:dyDescent="0.3">
      <c r="A19" t="s">
        <v>289</v>
      </c>
      <c r="B19" t="str">
        <f t="shared" si="0"/>
        <v>HI</v>
      </c>
      <c r="F19" t="s">
        <v>290</v>
      </c>
      <c r="G19" t="s">
        <v>291</v>
      </c>
      <c r="H19" t="s">
        <v>292</v>
      </c>
      <c r="I19">
        <f t="shared" si="1"/>
        <v>23</v>
      </c>
      <c r="J19" s="6" t="s">
        <v>293</v>
      </c>
      <c r="K19" s="50" t="s">
        <v>294</v>
      </c>
      <c r="L19" t="s">
        <v>295</v>
      </c>
      <c r="M19" t="s">
        <v>296</v>
      </c>
      <c r="N19" s="5">
        <v>12212</v>
      </c>
      <c r="O19" t="s">
        <v>297</v>
      </c>
      <c r="P19" s="50" t="s">
        <v>134</v>
      </c>
    </row>
    <row r="20" spans="1:16" x14ac:dyDescent="0.3">
      <c r="A20" t="s">
        <v>298</v>
      </c>
      <c r="B20" t="str">
        <f t="shared" si="0"/>
        <v>IA</v>
      </c>
      <c r="F20" t="s">
        <v>299</v>
      </c>
      <c r="G20" t="s">
        <v>300</v>
      </c>
      <c r="H20" t="s">
        <v>301</v>
      </c>
      <c r="I20">
        <f>LEN(F20)</f>
        <v>23</v>
      </c>
      <c r="J20" s="6" t="s">
        <v>302</v>
      </c>
      <c r="K20" s="50" t="s">
        <v>303</v>
      </c>
      <c r="L20" t="s">
        <v>304</v>
      </c>
      <c r="M20" t="s">
        <v>305</v>
      </c>
      <c r="N20" s="5">
        <v>11026</v>
      </c>
      <c r="O20" t="s">
        <v>306</v>
      </c>
      <c r="P20" s="50" t="s">
        <v>268</v>
      </c>
    </row>
    <row r="21" spans="1:16" x14ac:dyDescent="0.3">
      <c r="A21" t="s">
        <v>307</v>
      </c>
      <c r="B21" t="str">
        <f t="shared" si="0"/>
        <v>ID</v>
      </c>
      <c r="F21" t="s">
        <v>308</v>
      </c>
      <c r="G21" t="s">
        <v>309</v>
      </c>
      <c r="H21" t="s">
        <v>310</v>
      </c>
      <c r="I21">
        <f t="shared" si="1"/>
        <v>24</v>
      </c>
      <c r="J21" s="6" t="s">
        <v>311</v>
      </c>
      <c r="K21" s="50" t="s">
        <v>312</v>
      </c>
      <c r="L21" t="s">
        <v>313</v>
      </c>
      <c r="M21" t="s">
        <v>314</v>
      </c>
      <c r="N21" s="5">
        <v>12210</v>
      </c>
      <c r="O21" t="s">
        <v>315</v>
      </c>
      <c r="P21" s="50" t="s">
        <v>134</v>
      </c>
    </row>
    <row r="22" spans="1:16" x14ac:dyDescent="0.3">
      <c r="A22" t="s">
        <v>316</v>
      </c>
      <c r="B22" t="str">
        <f t="shared" si="0"/>
        <v>IL</v>
      </c>
      <c r="F22" t="s">
        <v>317</v>
      </c>
      <c r="G22" t="s">
        <v>309</v>
      </c>
      <c r="H22" t="s">
        <v>318</v>
      </c>
      <c r="I22">
        <f t="shared" si="1"/>
        <v>23</v>
      </c>
      <c r="J22" s="6" t="s">
        <v>311</v>
      </c>
      <c r="K22" s="50" t="s">
        <v>319</v>
      </c>
      <c r="L22" t="s">
        <v>320</v>
      </c>
      <c r="M22" t="s">
        <v>321</v>
      </c>
      <c r="N22" s="5">
        <v>12208</v>
      </c>
      <c r="O22" t="s">
        <v>322</v>
      </c>
      <c r="P22" s="50" t="s">
        <v>134</v>
      </c>
    </row>
    <row r="23" spans="1:16" x14ac:dyDescent="0.3">
      <c r="A23" t="s">
        <v>323</v>
      </c>
      <c r="B23" t="str">
        <f t="shared" si="0"/>
        <v>IN</v>
      </c>
      <c r="F23" t="s">
        <v>324</v>
      </c>
      <c r="G23" t="s">
        <v>325</v>
      </c>
      <c r="H23" t="s">
        <v>326</v>
      </c>
      <c r="I23">
        <f t="shared" si="1"/>
        <v>24</v>
      </c>
      <c r="J23" s="6" t="s">
        <v>327</v>
      </c>
      <c r="K23" s="50" t="s">
        <v>328</v>
      </c>
      <c r="L23" t="s">
        <v>329</v>
      </c>
      <c r="M23" t="s">
        <v>330</v>
      </c>
      <c r="N23" s="5">
        <v>12205</v>
      </c>
      <c r="O23" t="s">
        <v>331</v>
      </c>
      <c r="P23" s="50" t="s">
        <v>134</v>
      </c>
    </row>
    <row r="24" spans="1:16" x14ac:dyDescent="0.3">
      <c r="A24" t="s">
        <v>332</v>
      </c>
      <c r="B24" t="str">
        <f t="shared" si="0"/>
        <v>KS</v>
      </c>
      <c r="F24" t="s">
        <v>333</v>
      </c>
      <c r="G24" t="s">
        <v>325</v>
      </c>
      <c r="H24" t="s">
        <v>334</v>
      </c>
      <c r="I24">
        <f t="shared" si="1"/>
        <v>25</v>
      </c>
      <c r="J24" s="6" t="s">
        <v>327</v>
      </c>
      <c r="K24" s="50" t="s">
        <v>335</v>
      </c>
      <c r="L24" t="s">
        <v>336</v>
      </c>
      <c r="M24" t="s">
        <v>337</v>
      </c>
      <c r="N24" s="5">
        <v>12202</v>
      </c>
      <c r="O24" t="s">
        <v>338</v>
      </c>
      <c r="P24" s="50" t="s">
        <v>134</v>
      </c>
    </row>
    <row r="25" spans="1:16" x14ac:dyDescent="0.3">
      <c r="A25" t="s">
        <v>339</v>
      </c>
      <c r="B25" t="str">
        <f t="shared" si="0"/>
        <v>KY</v>
      </c>
      <c r="J25" s="6"/>
      <c r="K25" s="50"/>
      <c r="N25" s="5"/>
      <c r="P25" s="50"/>
    </row>
    <row r="26" spans="1:16" x14ac:dyDescent="0.3">
      <c r="A26" t="s">
        <v>340</v>
      </c>
      <c r="B26" t="str">
        <f t="shared" si="0"/>
        <v>LA</v>
      </c>
    </row>
    <row r="27" spans="1:16" x14ac:dyDescent="0.3">
      <c r="A27" t="s">
        <v>341</v>
      </c>
      <c r="B27" t="str">
        <f t="shared" si="0"/>
        <v>MA</v>
      </c>
    </row>
    <row r="28" spans="1:16" x14ac:dyDescent="0.3">
      <c r="A28" t="s">
        <v>342</v>
      </c>
      <c r="B28" t="str">
        <f t="shared" si="0"/>
        <v>MD</v>
      </c>
    </row>
    <row r="29" spans="1:16" x14ac:dyDescent="0.3">
      <c r="A29" t="s">
        <v>343</v>
      </c>
      <c r="B29" t="str">
        <f t="shared" si="0"/>
        <v>ME</v>
      </c>
    </row>
    <row r="30" spans="1:16" x14ac:dyDescent="0.3">
      <c r="A30" t="s">
        <v>344</v>
      </c>
      <c r="B30" t="str">
        <f t="shared" si="0"/>
        <v>MH</v>
      </c>
    </row>
    <row r="31" spans="1:16" x14ac:dyDescent="0.3">
      <c r="A31" t="s">
        <v>345</v>
      </c>
      <c r="B31" t="str">
        <f t="shared" ref="B31:B62" si="2">RIGHT(A31,2)</f>
        <v>MI</v>
      </c>
    </row>
    <row r="32" spans="1:16" x14ac:dyDescent="0.3">
      <c r="A32" t="s">
        <v>346</v>
      </c>
      <c r="B32" t="str">
        <f t="shared" si="2"/>
        <v>MN</v>
      </c>
    </row>
    <row r="33" spans="1:2" x14ac:dyDescent="0.3">
      <c r="A33" t="s">
        <v>347</v>
      </c>
      <c r="B33" t="str">
        <f t="shared" si="2"/>
        <v>MO</v>
      </c>
    </row>
    <row r="34" spans="1:2" x14ac:dyDescent="0.3">
      <c r="A34" t="s">
        <v>348</v>
      </c>
      <c r="B34" t="str">
        <f t="shared" si="2"/>
        <v>MP</v>
      </c>
    </row>
    <row r="35" spans="1:2" x14ac:dyDescent="0.3">
      <c r="A35" t="s">
        <v>349</v>
      </c>
      <c r="B35" t="str">
        <f t="shared" si="2"/>
        <v>MS</v>
      </c>
    </row>
    <row r="36" spans="1:2" x14ac:dyDescent="0.3">
      <c r="A36" t="s">
        <v>350</v>
      </c>
      <c r="B36" t="str">
        <f t="shared" si="2"/>
        <v>MT</v>
      </c>
    </row>
    <row r="37" spans="1:2" x14ac:dyDescent="0.3">
      <c r="A37" t="s">
        <v>351</v>
      </c>
      <c r="B37" t="str">
        <f t="shared" si="2"/>
        <v>NC</v>
      </c>
    </row>
    <row r="38" spans="1:2" x14ac:dyDescent="0.3">
      <c r="A38" t="s">
        <v>352</v>
      </c>
      <c r="B38" t="str">
        <f t="shared" si="2"/>
        <v>ND</v>
      </c>
    </row>
    <row r="39" spans="1:2" x14ac:dyDescent="0.3">
      <c r="A39" t="s">
        <v>353</v>
      </c>
      <c r="B39" t="str">
        <f t="shared" si="2"/>
        <v>NE</v>
      </c>
    </row>
    <row r="40" spans="1:2" x14ac:dyDescent="0.3">
      <c r="A40" t="s">
        <v>354</v>
      </c>
      <c r="B40" t="str">
        <f t="shared" si="2"/>
        <v>NH</v>
      </c>
    </row>
    <row r="41" spans="1:2" x14ac:dyDescent="0.3">
      <c r="A41" t="s">
        <v>355</v>
      </c>
      <c r="B41" t="str">
        <f t="shared" si="2"/>
        <v>NJ</v>
      </c>
    </row>
    <row r="42" spans="1:2" x14ac:dyDescent="0.3">
      <c r="A42" t="s">
        <v>356</v>
      </c>
      <c r="B42" t="str">
        <f t="shared" si="2"/>
        <v>NM</v>
      </c>
    </row>
    <row r="43" spans="1:2" x14ac:dyDescent="0.3">
      <c r="A43" t="s">
        <v>357</v>
      </c>
      <c r="B43" t="str">
        <f t="shared" si="2"/>
        <v>NV</v>
      </c>
    </row>
    <row r="44" spans="1:2" x14ac:dyDescent="0.3">
      <c r="A44" t="s">
        <v>358</v>
      </c>
      <c r="B44" t="str">
        <f t="shared" si="2"/>
        <v>NY</v>
      </c>
    </row>
    <row r="45" spans="1:2" x14ac:dyDescent="0.3">
      <c r="A45" t="s">
        <v>359</v>
      </c>
      <c r="B45" t="str">
        <f t="shared" si="2"/>
        <v>OH</v>
      </c>
    </row>
    <row r="46" spans="1:2" x14ac:dyDescent="0.3">
      <c r="A46" t="s">
        <v>360</v>
      </c>
      <c r="B46" t="str">
        <f t="shared" si="2"/>
        <v>OK</v>
      </c>
    </row>
    <row r="47" spans="1:2" x14ac:dyDescent="0.3">
      <c r="A47" t="s">
        <v>361</v>
      </c>
      <c r="B47" t="str">
        <f t="shared" si="2"/>
        <v>OR</v>
      </c>
    </row>
    <row r="48" spans="1:2" x14ac:dyDescent="0.3">
      <c r="A48" t="s">
        <v>362</v>
      </c>
      <c r="B48" t="str">
        <f t="shared" si="2"/>
        <v>PA</v>
      </c>
    </row>
    <row r="49" spans="1:2" x14ac:dyDescent="0.3">
      <c r="A49" t="s">
        <v>363</v>
      </c>
      <c r="B49" t="str">
        <f t="shared" si="2"/>
        <v>PR</v>
      </c>
    </row>
    <row r="50" spans="1:2" x14ac:dyDescent="0.3">
      <c r="A50" t="s">
        <v>364</v>
      </c>
      <c r="B50" t="str">
        <f t="shared" si="2"/>
        <v>PW</v>
      </c>
    </row>
    <row r="51" spans="1:2" x14ac:dyDescent="0.3">
      <c r="A51" t="s">
        <v>365</v>
      </c>
      <c r="B51" t="str">
        <f t="shared" si="2"/>
        <v>RI</v>
      </c>
    </row>
    <row r="52" spans="1:2" x14ac:dyDescent="0.3">
      <c r="A52" t="s">
        <v>366</v>
      </c>
      <c r="B52" t="str">
        <f t="shared" si="2"/>
        <v>SC</v>
      </c>
    </row>
    <row r="53" spans="1:2" x14ac:dyDescent="0.3">
      <c r="A53" t="s">
        <v>367</v>
      </c>
      <c r="B53" t="str">
        <f t="shared" si="2"/>
        <v>SD</v>
      </c>
    </row>
    <row r="54" spans="1:2" x14ac:dyDescent="0.3">
      <c r="A54" t="s">
        <v>368</v>
      </c>
      <c r="B54" t="str">
        <f t="shared" si="2"/>
        <v>TN</v>
      </c>
    </row>
    <row r="55" spans="1:2" x14ac:dyDescent="0.3">
      <c r="A55" t="s">
        <v>369</v>
      </c>
      <c r="B55" t="str">
        <f t="shared" si="2"/>
        <v>TX</v>
      </c>
    </row>
    <row r="56" spans="1:2" x14ac:dyDescent="0.3">
      <c r="A56" t="s">
        <v>370</v>
      </c>
      <c r="B56" t="str">
        <f t="shared" si="2"/>
        <v>UT</v>
      </c>
    </row>
    <row r="57" spans="1:2" x14ac:dyDescent="0.3">
      <c r="A57" t="s">
        <v>371</v>
      </c>
      <c r="B57" t="str">
        <f t="shared" si="2"/>
        <v>VA</v>
      </c>
    </row>
    <row r="58" spans="1:2" x14ac:dyDescent="0.3">
      <c r="A58" t="s">
        <v>372</v>
      </c>
      <c r="B58" t="str">
        <f t="shared" si="2"/>
        <v>VI</v>
      </c>
    </row>
    <row r="59" spans="1:2" x14ac:dyDescent="0.3">
      <c r="A59" t="s">
        <v>373</v>
      </c>
      <c r="B59" t="str">
        <f t="shared" si="2"/>
        <v>VT</v>
      </c>
    </row>
    <row r="60" spans="1:2" x14ac:dyDescent="0.3">
      <c r="A60" t="s">
        <v>374</v>
      </c>
      <c r="B60" t="str">
        <f t="shared" si="2"/>
        <v>WA</v>
      </c>
    </row>
    <row r="61" spans="1:2" x14ac:dyDescent="0.3">
      <c r="A61" t="s">
        <v>375</v>
      </c>
      <c r="B61" t="str">
        <f t="shared" si="2"/>
        <v>WI</v>
      </c>
    </row>
    <row r="62" spans="1:2" x14ac:dyDescent="0.3">
      <c r="A62" t="s">
        <v>376</v>
      </c>
      <c r="B62" t="str">
        <f t="shared" si="2"/>
        <v>WV</v>
      </c>
    </row>
    <row r="63" spans="1:2" x14ac:dyDescent="0.3">
      <c r="A63" t="s">
        <v>377</v>
      </c>
      <c r="B63" t="str">
        <f t="shared" ref="B63" si="3">RIGHT(A63,2)</f>
        <v>WY</v>
      </c>
    </row>
  </sheetData>
  <sheetProtection algorithmName="SHA-512" hashValue="uuzETCMu0OtddyM7ecin6PcHNwV61A/h1D7x1l4C7BGobltM2gMIiJevXM4CMK5bUdsQxt+8p6OLFb29cT7zHA==" saltValue="nWGQa6hZdsuwzcIbE9DqNQ==" spinCount="100000" sheet="1" objects="1" scenarios="1" formatCells="0" formatColumns="0" formatRows="0" sort="0" autoFilter="0"/>
  <sortState xmlns:xlrd2="http://schemas.microsoft.com/office/spreadsheetml/2017/richdata2" ref="A2:B20">
    <sortCondition ref="B2"/>
  </sortState>
  <conditionalFormatting sqref="B1:B1048576">
    <cfRule type="duplicateValues" dxfId="1" priority="1"/>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9227C3DCDE23748BEEA625DCBB86246" ma:contentTypeVersion="8" ma:contentTypeDescription="Create a new document." ma:contentTypeScope="" ma:versionID="9bdf2cfbac8c51813859b5bc91ed3bae">
  <xsd:schema xmlns:xsd="http://www.w3.org/2001/XMLSchema" xmlns:xs="http://www.w3.org/2001/XMLSchema" xmlns:p="http://schemas.microsoft.com/office/2006/metadata/properties" xmlns:ns2="c870a44b-d136-4c84-b14c-4005f568b8ea" targetNamespace="http://schemas.microsoft.com/office/2006/metadata/properties" ma:root="true" ma:fieldsID="94125e07ec1de7967346bc2cf595bab0" ns2:_="">
    <xsd:import namespace="c870a44b-d136-4c84-b14c-4005f568b8ea"/>
    <xsd:element name="properties">
      <xsd:complexType>
        <xsd:sequence>
          <xsd:element name="documentManagement">
            <xsd:complexType>
              <xsd:all>
                <xsd:element ref="ns2:MediaServiceMetadata" minOccurs="0"/>
                <xsd:element ref="ns2:MediaServiceFastMetadata" minOccurs="0"/>
                <xsd:element ref="ns2:Category"/>
                <xsd:element ref="ns2:Document_x002d_Type" minOccurs="0"/>
                <xsd:element ref="ns2:Transmittal" minOccurs="0"/>
                <xsd:element ref="ns2:Web_x002d_Server"/>
                <xsd:element ref="ns2:Web_x002d_Source_x002d_Folder"/>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70a44b-d136-4c84-b14c-4005f568b8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ategory" ma:index="10" ma:displayName="Category" ma:default="Not Applicable" ma:format="Dropdown" ma:internalName="Category">
      <xsd:simpleType>
        <xsd:restriction base="dms:Choice">
          <xsd:enumeration value="Not Applicable"/>
          <xsd:enumeration value="Accounting"/>
          <xsd:enumeration value="ALDER"/>
          <xsd:enumeration value="Charge Cards"/>
          <xsd:enumeration value="Electronic Payments"/>
          <xsd:enumeration value="Enterprise Applications"/>
          <xsd:enumeration value="Internal Controls"/>
          <xsd:enumeration value="IRIS"/>
          <xsd:enumeration value="Moving"/>
          <xsd:enumeration value="Payroll"/>
          <xsd:enumeration value="Personnel"/>
          <xsd:enumeration value="Procurement"/>
          <xsd:enumeration value="Publications"/>
          <xsd:enumeration value="Systems Security"/>
          <xsd:enumeration value="Taxes"/>
          <xsd:enumeration value="Travel"/>
          <xsd:enumeration value="Vendors"/>
        </xsd:restriction>
      </xsd:simpleType>
    </xsd:element>
    <xsd:element name="Document_x002d_Type" ma:index="11" nillable="true" ma:displayName="Document-Type" ma:format="RadioButtons" ma:internalName="Document_x002d_Type">
      <xsd:simpleType>
        <xsd:restriction base="dms:Choice">
          <xsd:enumeration value="Alaska Admin Manual"/>
          <xsd:enumeration value="Calendar"/>
          <xsd:enumeration value="Form"/>
          <xsd:enumeration value="Reference"/>
          <xsd:enumeration value="Other"/>
          <xsd:enumeration value="OBSOLETE - removed from DOF website"/>
        </xsd:restriction>
      </xsd:simpleType>
    </xsd:element>
    <xsd:element name="Transmittal" ma:index="12" nillable="true" ma:displayName="Transmittal" ma:decimals="0" ma:description="Latest transmittal that updates section." ma:internalName="Transmittal">
      <xsd:simpleType>
        <xsd:restriction base="dms:Number"/>
      </xsd:simpleType>
    </xsd:element>
    <xsd:element name="Web_x002d_Server" ma:index="13" ma:displayName="Web-Server" ma:default="doaweb" ma:format="RadioButtons" ma:internalName="Web_x002d_Server">
      <xsd:simpleType>
        <xsd:restriction base="dms:Choice">
          <xsd:enumeration value="doaweb"/>
          <xsd:enumeration value="intranet/auth"/>
          <xsd:enumeration value="N/A"/>
        </xsd:restriction>
      </xsd:simpleType>
    </xsd:element>
    <xsd:element name="Web_x002d_Source_x002d_Folder" ma:index="14" ma:displayName="Web-Source-Folder" ma:description="Web Source Folder (from URL)" ma:format="Dropdown" ma:internalName="Web_x002d_Source_x002d_Folder">
      <xsd:simpleType>
        <xsd:restriction base="dms:Choice">
          <xsd:enumeration value="N/A-Intranet"/>
          <xsd:enumeration value="acct"/>
          <xsd:enumeration value="alder"/>
          <xsd:enumeration value="charge_cards"/>
          <xsd:enumeration value="controls"/>
          <xsd:enumeration value="css"/>
          <xsd:enumeration value="epay"/>
          <xsd:enumeration value="forms"/>
          <xsd:enumeration value="help"/>
          <xsd:enumeration value="images"/>
          <xsd:enumeration value="iris"/>
          <xsd:enumeration value="manuals"/>
          <xsd:enumeration value="manuals &gt; aam"/>
          <xsd:enumeration value="moving"/>
          <xsd:enumeration value="payroll"/>
          <xsd:enumeration value="payroll &gt; sal_sched"/>
          <xsd:enumeration value="reports"/>
          <xsd:enumeration value="scripts"/>
          <xsd:enumeration value="security"/>
          <xsd:enumeration value="ssa"/>
          <xsd:enumeration value="training"/>
          <xsd:enumeration value="travel"/>
          <xsd:enumeration value="updates"/>
          <xsd:enumeration value="OBSOLETE"/>
        </xsd:restrictio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ransmittal xmlns="c870a44b-d136-4c84-b14c-4005f568b8ea" xsi:nil="true"/>
    <Category xmlns="c870a44b-d136-4c84-b14c-4005f568b8ea">Charge Cards</Category>
    <Web_x002d_Server xmlns="c870a44b-d136-4c84-b14c-4005f568b8ea">doaweb</Web_x002d_Server>
    <Web_x002d_Source_x002d_Folder xmlns="c870a44b-d136-4c84-b14c-4005f568b8ea">forms</Web_x002d_Source_x002d_Folder>
    <Document_x002d_Type xmlns="c870a44b-d136-4c84-b14c-4005f568b8ea">Form</Document_x002d_Type>
  </documentManagement>
</p:properties>
</file>

<file path=customXml/itemProps1.xml><?xml version="1.0" encoding="utf-8"?>
<ds:datastoreItem xmlns:ds="http://schemas.openxmlformats.org/officeDocument/2006/customXml" ds:itemID="{3E387160-0691-4A54-A611-D30728CC7959}">
  <ds:schemaRefs>
    <ds:schemaRef ds:uri="http://schemas.microsoft.com/sharepoint/v3/contenttype/forms"/>
  </ds:schemaRefs>
</ds:datastoreItem>
</file>

<file path=customXml/itemProps2.xml><?xml version="1.0" encoding="utf-8"?>
<ds:datastoreItem xmlns:ds="http://schemas.openxmlformats.org/officeDocument/2006/customXml" ds:itemID="{D7130317-AA56-4FD9-9991-222C5ACD14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70a44b-d136-4c84-b14c-4005f568b8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34E9EE2-3BA1-40CA-82D7-A09F93AA8A5D}">
  <ds:schemaRefs>
    <ds:schemaRef ds:uri="http://purl.org/dc/dcmitype/"/>
    <ds:schemaRef ds:uri="http://schemas.microsoft.com/office/2006/documentManagement/types"/>
    <ds:schemaRef ds:uri="http://purl.org/dc/elements/1.1/"/>
    <ds:schemaRef ds:uri="http://schemas.openxmlformats.org/package/2006/metadata/core-properties"/>
    <ds:schemaRef ds:uri="http://www.w3.org/XML/1998/namespace"/>
    <ds:schemaRef ds:uri="http://schemas.microsoft.com/office/2006/metadata/properties"/>
    <ds:schemaRef ds:uri="http://purl.org/dc/terms/"/>
    <ds:schemaRef ds:uri="http://schemas.microsoft.com/office/infopath/2007/PartnerControls"/>
    <ds:schemaRef ds:uri="c870a44b-d136-4c84-b14c-4005f568b8e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34</vt:i4>
      </vt:variant>
    </vt:vector>
  </HeadingPairs>
  <TitlesOfParts>
    <vt:vector size="38" baseType="lpstr">
      <vt:lpstr>CTS Instructions</vt:lpstr>
      <vt:lpstr>SOA FORM</vt:lpstr>
      <vt:lpstr>USBANK USE</vt:lpstr>
      <vt:lpstr>Lookup</vt:lpstr>
      <vt:lpstr>ACCT_TEMPL_VALUE</vt:lpstr>
      <vt:lpstr>ADDR_LN2_VALUE</vt:lpstr>
      <vt:lpstr>AGENT_NO_VALUE</vt:lpstr>
      <vt:lpstr>APPR_TYP_VALUE</vt:lpstr>
      <vt:lpstr>APPR_UNIT_VALUE</vt:lpstr>
      <vt:lpstr>ATTN_NAME_VALUE</vt:lpstr>
      <vt:lpstr>BANK_NO_VALUE</vt:lpstr>
      <vt:lpstr>CITY_VALUE</vt:lpstr>
      <vt:lpstr>COMP_NO_VALUE</vt:lpstr>
      <vt:lpstr>CTS_VALUE</vt:lpstr>
      <vt:lpstr>CTS2_VALUE</vt:lpstr>
      <vt:lpstr>DEPT</vt:lpstr>
      <vt:lpstr>DEPT_COLUMN</vt:lpstr>
      <vt:lpstr>DEPT_LU</vt:lpstr>
      <vt:lpstr>DEPT_VALUE</vt:lpstr>
      <vt:lpstr>DEPT2_VALUE</vt:lpstr>
      <vt:lpstr>DeptStart</vt:lpstr>
      <vt:lpstr>EMAIL_VALUE</vt:lpstr>
      <vt:lpstr>FUND_VALUE</vt:lpstr>
      <vt:lpstr>MCC_GRP_VALUE</vt:lpstr>
      <vt:lpstr>MO_LIMIT_VALUE</vt:lpstr>
      <vt:lpstr>ORG_NM_VALUE</vt:lpstr>
      <vt:lpstr>PH_VALUE</vt:lpstr>
      <vt:lpstr>PREFIX</vt:lpstr>
      <vt:lpstr>'SOA FORM'!Print_Area</vt:lpstr>
      <vt:lpstr>REQ_NM_VALUE</vt:lpstr>
      <vt:lpstr>REQ_PH_VALUE</vt:lpstr>
      <vt:lpstr>SING_PURCH_VALUE</vt:lpstr>
      <vt:lpstr>ST_VALUE</vt:lpstr>
      <vt:lpstr>STATE</vt:lpstr>
      <vt:lpstr>STATEABBR</vt:lpstr>
      <vt:lpstr>UNIT_VALUE</vt:lpstr>
      <vt:lpstr>WF_UNIT_VALUE</vt:lpstr>
      <vt:lpstr>ZIP_VALUE</vt:lpstr>
    </vt:vector>
  </TitlesOfParts>
  <Manager/>
  <Company>State of Alaska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Add CTS Account</dc:title>
  <dc:subject/>
  <dc:creator>Amanda Thomas</dc:creator>
  <cp:keywords/>
  <dc:description/>
  <cp:lastModifiedBy>Thomas, Amanda S W (DOA)</cp:lastModifiedBy>
  <cp:revision/>
  <dcterms:created xsi:type="dcterms:W3CDTF">2016-12-17T00:17:21Z</dcterms:created>
  <dcterms:modified xsi:type="dcterms:W3CDTF">2024-03-02T00:21:32Z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0x01010039227C3DCDE23748BEEA625DCBB86246</vt:lpwstr>
  </property>
  <property fmtid="{D5CDD505-2E9C-101B-9397-08002B2CF9AE}" pid="3" name="Order">
    <vt:r8>85800</vt:r8>
  </property>
</Properties>
</file>