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240" windowWidth="18768" windowHeight="10092" tabRatio="453" activeTab="1"/>
  </bookViews>
  <sheets>
    <sheet name="Cost Report Codes" sheetId="16" r:id="rId1"/>
    <sheet name="FY 2014" sheetId="19" r:id="rId2"/>
  </sheets>
  <calcPr calcId="145621"/>
</workbook>
</file>

<file path=xl/calcChain.xml><?xml version="1.0" encoding="utf-8"?>
<calcChain xmlns="http://schemas.openxmlformats.org/spreadsheetml/2006/main">
  <c r="AA8" i="19" l="1"/>
  <c r="C10" i="19" l="1"/>
  <c r="E10" i="19"/>
  <c r="G10" i="19"/>
  <c r="G25" i="19" s="1"/>
  <c r="B19" i="19"/>
  <c r="C19" i="19"/>
  <c r="D19" i="19"/>
  <c r="E19" i="19"/>
  <c r="E25" i="19" s="1"/>
  <c r="F19" i="19"/>
  <c r="G19" i="19"/>
  <c r="C22" i="19"/>
  <c r="E22" i="19"/>
  <c r="G22" i="19"/>
  <c r="C25" i="19"/>
  <c r="AA21" i="19" l="1"/>
  <c r="Y19" i="19"/>
  <c r="Y22" i="19" s="1"/>
  <c r="X19" i="19"/>
  <c r="W19" i="19"/>
  <c r="W22" i="19" s="1"/>
  <c r="V19" i="19"/>
  <c r="U19" i="19"/>
  <c r="T19" i="19"/>
  <c r="S19" i="19"/>
  <c r="S22" i="19" s="1"/>
  <c r="R19" i="19"/>
  <c r="Q19" i="19"/>
  <c r="Q22" i="19" s="1"/>
  <c r="P19" i="19"/>
  <c r="O19" i="19"/>
  <c r="O22" i="19" s="1"/>
  <c r="N19" i="19"/>
  <c r="M19" i="19"/>
  <c r="L19" i="19"/>
  <c r="K19" i="19"/>
  <c r="K22" i="19" s="1"/>
  <c r="J19" i="19"/>
  <c r="I19" i="19"/>
  <c r="I22" i="19" s="1"/>
  <c r="H19" i="19"/>
  <c r="AA18" i="19"/>
  <c r="Z18" i="19"/>
  <c r="AA17" i="19"/>
  <c r="Z17" i="19"/>
  <c r="AA16" i="19"/>
  <c r="Z16" i="19"/>
  <c r="AA15" i="19"/>
  <c r="Z15" i="19"/>
  <c r="AA14" i="19"/>
  <c r="Z14" i="19"/>
  <c r="AA13" i="19"/>
  <c r="Z13" i="19"/>
  <c r="Y10" i="19"/>
  <c r="W10" i="19"/>
  <c r="U10" i="19"/>
  <c r="S10" i="19"/>
  <c r="Q10" i="19"/>
  <c r="O10" i="19"/>
  <c r="M10" i="19"/>
  <c r="K10" i="19"/>
  <c r="I10" i="19"/>
  <c r="AA9" i="19"/>
  <c r="Z7" i="19"/>
  <c r="AA19" i="19" l="1"/>
  <c r="AA22" i="19" s="1"/>
  <c r="Z19" i="19"/>
  <c r="U25" i="19"/>
  <c r="S25" i="19"/>
  <c r="AA10" i="19"/>
  <c r="M25" i="19"/>
  <c r="K25" i="19"/>
  <c r="M22" i="19"/>
  <c r="U22" i="19"/>
  <c r="I25" i="19"/>
  <c r="Q25" i="19"/>
  <c r="Y25" i="19"/>
  <c r="O25" i="19"/>
  <c r="W25" i="19"/>
  <c r="AA25" i="19" l="1"/>
</calcChain>
</file>

<file path=xl/sharedStrings.xml><?xml version="1.0" encoding="utf-8"?>
<sst xmlns="http://schemas.openxmlformats.org/spreadsheetml/2006/main" count="96" uniqueCount="72">
  <si>
    <t>January</t>
  </si>
  <si>
    <t>February</t>
  </si>
  <si>
    <t>March</t>
  </si>
  <si>
    <t>April</t>
  </si>
  <si>
    <t>May</t>
  </si>
  <si>
    <t>June</t>
  </si>
  <si>
    <t xml:space="preserve">December </t>
  </si>
  <si>
    <t>July</t>
  </si>
  <si>
    <t>August</t>
  </si>
  <si>
    <t>September</t>
  </si>
  <si>
    <t>October</t>
  </si>
  <si>
    <t>November</t>
  </si>
  <si>
    <t>YTD</t>
  </si>
  <si>
    <t xml:space="preserve">State </t>
  </si>
  <si>
    <t>#</t>
  </si>
  <si>
    <t>Totals</t>
  </si>
  <si>
    <t xml:space="preserve">USTravel </t>
  </si>
  <si>
    <t>E-Travel Fees</t>
  </si>
  <si>
    <t>Total Fees Paid</t>
  </si>
  <si>
    <t>Savings Calculated from Negotiated Contracts</t>
  </si>
  <si>
    <t>$</t>
  </si>
  <si>
    <t>CONTRACT SAVINGS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</si>
  <si>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</si>
  <si>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</si>
  <si>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ERA (7H) contract fares - the contract fare paid compared to the lowest refundable fare.   </t>
    </r>
  </si>
  <si>
    <t xml:space="preserve">This represents only the preferred vendors on the ITB list. 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</si>
  <si>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</si>
  <si>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t xml:space="preserve">HC – HOTEL CONTRACT </t>
  </si>
  <si>
    <t>Hotels booked using a hotel contract discount (Preferred or WSCA) – the booked rate compared
to the federal per diem rate.</t>
  </si>
  <si>
    <t xml:space="preserve">CC – RENTAL CAR CONTRACT </t>
  </si>
  <si>
    <t>Cars booked using a car contract (Budget or WSCA) – the booked contract rate compared to
the same car type without the discount.</t>
  </si>
  <si>
    <t>MANAGED SAVINGS</t>
  </si>
  <si>
    <t>Tickets purchased with a group or meeting discount – the discount fare paid compared to
the same fare class (refundable or nonrefundable) without the discount.</t>
  </si>
  <si>
    <t>1 – E-CERT OR VOUCHER USED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</si>
  <si>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</si>
  <si>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</si>
  <si>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</si>
  <si>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</si>
  <si>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t xml:space="preserve">OTHER – REFLECTS TRANSACTION NUMBERS AND ZERO COST SAVINGS FOR 
THE FOLLOWING CODES: </t>
  </si>
  <si>
    <t xml:space="preserve">      For tickets with no contract or discount savings - the fare paid is equal to the lowest 
      non-penalty fare available. </t>
  </si>
  <si>
    <t xml:space="preserve">      For tickets exchanged due to rebooking or a mid-trip change using the same
      PNR - fare is equal to the add-collect.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</si>
  <si>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CL – LOWEST CAR RATE ACCEPTED</t>
    </r>
  </si>
  <si>
    <t xml:space="preserve">      For cars booked not using a contract - the rate paid is equal to the lowest rate 
      available for the same car.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</si>
  <si>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HL- LOWEST HOTEL RATE ACCEPTED</t>
    </r>
  </si>
  <si>
    <t xml:space="preserve">      For hotels booked not using a contract - the rate paid is equal to the lowest 
      available rate for that property.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</si>
  <si>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</si>
  <si>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</si>
  <si>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</si>
  <si>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</si>
  <si>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</si>
  <si>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 xml:space="preserve">9 – AIR Contract (AS, DL, &amp; 7H) </t>
  </si>
  <si>
    <t>Hotel Preferred and WSCA Contract - HH</t>
  </si>
  <si>
    <t>USTRAVEL COST REPORT CODES</t>
  </si>
  <si>
    <t>B – PREFERRED NON-GDS RURAL</t>
  </si>
  <si>
    <t>G – GROUP OR MEETING FARE</t>
  </si>
  <si>
    <t>M – EZBIZ MILEAGE</t>
  </si>
  <si>
    <t>XF - USED A TICKET ON FILE</t>
  </si>
  <si>
    <t>XN – NAME CHANGE FOR TICKET ON FILE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</si>
  <si>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 – LOWEST FARE ACCEPTED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</si>
  <si>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XR – CANCEL AND REBOOK TRIP</t>
    </r>
  </si>
  <si>
    <t>Rental Car Contracts (Budget, Hertz, National, Enterprise) - CC</t>
  </si>
  <si>
    <t>Total Air Spend</t>
  </si>
  <si>
    <t>Contract Savings / Total Air Spend</t>
  </si>
  <si>
    <t>Contract Air Savings</t>
  </si>
  <si>
    <t>Net Calculated (Cost) or Benefit from E-Travel Use (Note 1)</t>
  </si>
  <si>
    <t>Note 1: The Contract Savings Less E-Travel Fees</t>
  </si>
  <si>
    <t xml:space="preserve">   Alaska Airlines Contract Savings - 9</t>
  </si>
  <si>
    <t xml:space="preserve">   Delta Contract Savings - 9</t>
  </si>
  <si>
    <t xml:space="preserve">   ERA Contract Savings - 9</t>
  </si>
  <si>
    <t xml:space="preserve">   Rural Air Carrier Contracts - B  </t>
  </si>
  <si>
    <r>
      <t xml:space="preserve">  </t>
    </r>
    <r>
      <rPr>
        <sz val="10"/>
        <rFont val="Arial"/>
        <family val="2"/>
      </rPr>
      <t xml:space="preserve"> Number of Fees</t>
    </r>
  </si>
  <si>
    <t>Calculated Savings for Medicaid Travel Office (MTO) FY14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</si>
</sst>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1" fillId="0" borderId="0" xfId="1" applyNumberFormat="1"/>
    <xf numFmtId="0" fontId="0" fillId="0" borderId="0" xfId="0" applyAlignment="1"/>
    <xf numFmtId="0" fontId="3" fillId="0" borderId="0" xfId="0" applyFont="1" applyFill="1" applyBorder="1"/>
    <xf numFmtId="0" fontId="0" fillId="0" borderId="0" xfId="0" applyNumberFormat="1"/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42" fontId="0" fillId="0" borderId="0" xfId="0" applyNumberFormat="1" applyAlignment="1">
      <alignment horizontal="center"/>
    </xf>
    <xf numFmtId="42" fontId="1" fillId="0" borderId="0" xfId="1" applyNumberFormat="1" applyAlignment="1">
      <alignment horizontal="center"/>
    </xf>
    <xf numFmtId="42" fontId="1" fillId="0" borderId="0" xfId="1" applyNumberFormat="1"/>
    <xf numFmtId="3" fontId="0" fillId="0" borderId="0" xfId="0" applyNumberFormat="1" applyAlignment="1">
      <alignment horizontal="center"/>
    </xf>
    <xf numFmtId="3" fontId="1" fillId="0" borderId="0" xfId="1" applyNumberFormat="1" applyAlignment="1">
      <alignment horizontal="center"/>
    </xf>
    <xf numFmtId="3" fontId="0" fillId="0" borderId="0" xfId="0" applyNumberFormat="1" applyAlignment="1"/>
    <xf numFmtId="3" fontId="1" fillId="0" borderId="0" xfId="1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2" xfId="1" applyNumberFormat="1" applyBorder="1" applyAlignment="1">
      <alignment horizontal="right"/>
    </xf>
    <xf numFmtId="164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 indent="1"/>
    </xf>
    <xf numFmtId="164" fontId="1" fillId="0" borderId="0" xfId="1" applyNumberFormat="1" applyBorder="1" applyAlignment="1">
      <alignment horizontal="right" indent="1"/>
    </xf>
    <xf numFmtId="3" fontId="0" fillId="0" borderId="0" xfId="0" applyNumberFormat="1" applyBorder="1" applyAlignment="1">
      <alignment horizontal="right"/>
    </xf>
    <xf numFmtId="164" fontId="1" fillId="0" borderId="1" xfId="1" applyNumberFormat="1" applyBorder="1" applyAlignment="1">
      <alignment horizontal="right" indent="1"/>
    </xf>
    <xf numFmtId="3" fontId="1" fillId="0" borderId="0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2" fontId="1" fillId="0" borderId="0" xfId="1" applyNumberFormat="1" applyAlignment="1">
      <alignment horizontal="right"/>
    </xf>
    <xf numFmtId="3" fontId="1" fillId="0" borderId="0" xfId="1" applyNumberFormat="1" applyFont="1" applyAlignment="1">
      <alignment horizontal="right"/>
    </xf>
    <xf numFmtId="42" fontId="1" fillId="0" borderId="0" xfId="1" applyNumberFormat="1" applyFont="1" applyAlignment="1">
      <alignment horizontal="right"/>
    </xf>
    <xf numFmtId="165" fontId="1" fillId="0" borderId="0" xfId="2" applyNumberFormat="1" applyAlignment="1">
      <alignment horizontal="right"/>
    </xf>
    <xf numFmtId="42" fontId="1" fillId="0" borderId="0" xfId="2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2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3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/>
    <xf numFmtId="0" fontId="7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indent="1"/>
    </xf>
    <xf numFmtId="164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1" fillId="3" borderId="0" xfId="1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1" fillId="3" borderId="1" xfId="1" applyNumberForma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164" fontId="1" fillId="3" borderId="0" xfId="1" applyNumberFormat="1" applyFill="1" applyBorder="1" applyAlignment="1">
      <alignment horizontal="right" indent="1"/>
    </xf>
    <xf numFmtId="3" fontId="5" fillId="3" borderId="0" xfId="2" applyNumberFormat="1" applyFont="1" applyFill="1" applyAlignment="1">
      <alignment horizontal="right"/>
    </xf>
    <xf numFmtId="164" fontId="5" fillId="3" borderId="0" xfId="1" applyNumberFormat="1" applyFont="1" applyFill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165" fontId="3" fillId="3" borderId="3" xfId="2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Border="1" applyAlignment="1">
      <alignment horizontal="right"/>
    </xf>
    <xf numFmtId="42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/>
    <xf numFmtId="3" fontId="1" fillId="3" borderId="0" xfId="1" applyNumberFormat="1" applyFill="1" applyAlignment="1">
      <alignment horizontal="center"/>
    </xf>
    <xf numFmtId="164" fontId="1" fillId="3" borderId="0" xfId="1" applyNumberFormat="1" applyFill="1"/>
    <xf numFmtId="3" fontId="1" fillId="3" borderId="2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right" indent="1"/>
    </xf>
    <xf numFmtId="3" fontId="1" fillId="3" borderId="0" xfId="1" applyNumberForma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165" fontId="1" fillId="3" borderId="0" xfId="2" applyNumberFormat="1" applyFill="1" applyAlignment="1">
      <alignment horizontal="right"/>
    </xf>
    <xf numFmtId="3" fontId="0" fillId="3" borderId="0" xfId="0" applyNumberFormat="1" applyFill="1" applyAlignment="1"/>
    <xf numFmtId="3" fontId="1" fillId="3" borderId="0" xfId="2" applyNumberFormat="1" applyFill="1" applyAlignment="1">
      <alignment horizontal="right"/>
    </xf>
    <xf numFmtId="164" fontId="1" fillId="3" borderId="1" xfId="1" applyNumberFormat="1" applyFill="1" applyBorder="1" applyAlignment="1">
      <alignment horizontal="right"/>
    </xf>
    <xf numFmtId="164" fontId="1" fillId="3" borderId="0" xfId="1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2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Alignment="1">
      <alignment horizontal="center"/>
    </xf>
    <xf numFmtId="42" fontId="3" fillId="3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64" fontId="5" fillId="3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0" fillId="4" borderId="2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3" fontId="1" fillId="4" borderId="0" xfId="1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3" fontId="3" fillId="4" borderId="0" xfId="1" applyNumberFormat="1" applyFont="1" applyFill="1" applyBorder="1" applyAlignment="1">
      <alignment horizontal="right"/>
    </xf>
    <xf numFmtId="3" fontId="1" fillId="4" borderId="0" xfId="2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5" fillId="4" borderId="0" xfId="2" applyNumberFormat="1" applyFont="1" applyFill="1" applyAlignment="1">
      <alignment horizontal="right"/>
    </xf>
    <xf numFmtId="164" fontId="5" fillId="4" borderId="0" xfId="1" applyNumberFormat="1" applyFont="1" applyFill="1" applyAlignment="1">
      <alignment horizontal="right"/>
    </xf>
    <xf numFmtId="165" fontId="0" fillId="4" borderId="0" xfId="2" applyNumberFormat="1" applyFont="1" applyFill="1" applyAlignment="1">
      <alignment horizontal="right"/>
    </xf>
    <xf numFmtId="3" fontId="3" fillId="4" borderId="3" xfId="2" applyNumberFormat="1" applyFont="1" applyFill="1" applyBorder="1" applyAlignment="1">
      <alignment horizontal="right"/>
    </xf>
    <xf numFmtId="165" fontId="3" fillId="4" borderId="3" xfId="2" applyNumberFormat="1" applyFont="1" applyFill="1" applyBorder="1" applyAlignment="1">
      <alignment horizontal="right"/>
    </xf>
    <xf numFmtId="3" fontId="1" fillId="4" borderId="0" xfId="2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 indent="4"/>
    </xf>
    <xf numFmtId="0" fontId="11" fillId="0" borderId="0" xfId="0" applyFont="1" applyAlignment="1">
      <alignment horizontal="left" indent="4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 indent="4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4"/>
    </xf>
    <xf numFmtId="0" fontId="8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/>
    <xf numFmtId="3" fontId="1" fillId="0" borderId="0" xfId="2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3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left"/>
    </xf>
    <xf numFmtId="164" fontId="1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44" fontId="3" fillId="4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/>
  </sheetViews>
  <sheetFormatPr defaultRowHeight="13.2" x14ac:dyDescent="0.25"/>
  <cols>
    <col min="1" max="1" width="92.88671875" customWidth="1"/>
  </cols>
  <sheetData>
    <row r="1" spans="1:1" s="2" customFormat="1" ht="13.8" x14ac:dyDescent="0.25">
      <c r="A1" s="151" t="s">
        <v>52</v>
      </c>
    </row>
    <row r="2" spans="1:1" ht="13.8" x14ac:dyDescent="0.25">
      <c r="A2" s="141"/>
    </row>
    <row r="3" spans="1:1" ht="13.8" x14ac:dyDescent="0.25">
      <c r="A3" s="142" t="s">
        <v>21</v>
      </c>
    </row>
    <row r="4" spans="1:1" ht="13.8" x14ac:dyDescent="0.25">
      <c r="A4" s="143"/>
    </row>
    <row r="5" spans="1:1" ht="13.8" x14ac:dyDescent="0.25">
      <c r="A5" s="141" t="s">
        <v>50</v>
      </c>
    </row>
    <row r="6" spans="1:1" ht="13.8" x14ac:dyDescent="0.25">
      <c r="A6" s="143" t="s">
        <v>22</v>
      </c>
    </row>
    <row r="7" spans="1:1" ht="27.6" x14ac:dyDescent="0.25">
      <c r="A7" s="144" t="s">
        <v>23</v>
      </c>
    </row>
    <row r="8" spans="1:1" ht="13.8" x14ac:dyDescent="0.25">
      <c r="A8" s="145" t="s">
        <v>24</v>
      </c>
    </row>
    <row r="9" spans="1:1" ht="13.8" x14ac:dyDescent="0.25">
      <c r="A9" s="143"/>
    </row>
    <row r="10" spans="1:1" ht="13.8" x14ac:dyDescent="0.25">
      <c r="A10" s="141" t="s">
        <v>53</v>
      </c>
    </row>
    <row r="11" spans="1:1" ht="13.8" x14ac:dyDescent="0.25">
      <c r="A11" s="143" t="s">
        <v>25</v>
      </c>
    </row>
    <row r="12" spans="1:1" ht="27.6" x14ac:dyDescent="0.25">
      <c r="A12" s="144" t="s">
        <v>26</v>
      </c>
    </row>
    <row r="13" spans="1:1" ht="13.8" x14ac:dyDescent="0.25">
      <c r="A13" s="143"/>
    </row>
    <row r="14" spans="1:1" ht="13.8" hidden="1" x14ac:dyDescent="0.25">
      <c r="A14" s="141" t="s">
        <v>27</v>
      </c>
    </row>
    <row r="15" spans="1:1" ht="27.6" hidden="1" x14ac:dyDescent="0.25">
      <c r="A15" s="146" t="s">
        <v>28</v>
      </c>
    </row>
    <row r="16" spans="1:1" ht="13.8" hidden="1" x14ac:dyDescent="0.25">
      <c r="A16" s="141"/>
    </row>
    <row r="17" spans="1:1" ht="13.8" hidden="1" x14ac:dyDescent="0.25">
      <c r="A17" s="141" t="s">
        <v>29</v>
      </c>
    </row>
    <row r="18" spans="1:1" ht="27.6" hidden="1" x14ac:dyDescent="0.25">
      <c r="A18" s="146" t="s">
        <v>30</v>
      </c>
    </row>
    <row r="19" spans="1:1" ht="13.8" hidden="1" x14ac:dyDescent="0.25">
      <c r="A19" s="143"/>
    </row>
    <row r="20" spans="1:1" ht="13.8" hidden="1" x14ac:dyDescent="0.25">
      <c r="A20" s="143"/>
    </row>
    <row r="21" spans="1:1" ht="13.8" hidden="1" x14ac:dyDescent="0.25">
      <c r="A21" s="142" t="s">
        <v>31</v>
      </c>
    </row>
    <row r="22" spans="1:1" ht="13.8" hidden="1" x14ac:dyDescent="0.25">
      <c r="A22" s="143"/>
    </row>
    <row r="23" spans="1:1" ht="13.8" hidden="1" x14ac:dyDescent="0.25">
      <c r="A23" s="141" t="s">
        <v>54</v>
      </c>
    </row>
    <row r="24" spans="1:1" ht="27.6" hidden="1" x14ac:dyDescent="0.25">
      <c r="A24" s="146" t="s">
        <v>32</v>
      </c>
    </row>
    <row r="25" spans="1:1" ht="13.8" hidden="1" x14ac:dyDescent="0.25">
      <c r="A25" s="143"/>
    </row>
    <row r="26" spans="1:1" ht="13.8" hidden="1" x14ac:dyDescent="0.25">
      <c r="A26" s="141" t="s">
        <v>33</v>
      </c>
    </row>
    <row r="27" spans="1:1" ht="27.6" hidden="1" x14ac:dyDescent="0.25">
      <c r="A27" s="146" t="s">
        <v>34</v>
      </c>
    </row>
    <row r="28" spans="1:1" ht="13.8" hidden="1" x14ac:dyDescent="0.25">
      <c r="A28" s="143"/>
    </row>
    <row r="29" spans="1:1" ht="13.8" hidden="1" x14ac:dyDescent="0.25">
      <c r="A29" s="141" t="s">
        <v>55</v>
      </c>
    </row>
    <row r="30" spans="1:1" ht="41.4" hidden="1" x14ac:dyDescent="0.25">
      <c r="A30" s="146" t="s">
        <v>35</v>
      </c>
    </row>
    <row r="31" spans="1:1" ht="13.8" hidden="1" x14ac:dyDescent="0.25">
      <c r="A31" s="143"/>
    </row>
    <row r="32" spans="1:1" ht="13.8" hidden="1" x14ac:dyDescent="0.25">
      <c r="A32" s="141" t="s">
        <v>56</v>
      </c>
    </row>
    <row r="33" spans="1:1" ht="27.6" hidden="1" x14ac:dyDescent="0.25">
      <c r="A33" s="146" t="s">
        <v>36</v>
      </c>
    </row>
    <row r="34" spans="1:1" ht="13.8" hidden="1" x14ac:dyDescent="0.25">
      <c r="A34" s="143"/>
    </row>
    <row r="35" spans="1:1" ht="13.8" hidden="1" x14ac:dyDescent="0.25">
      <c r="A35" s="141" t="s">
        <v>57</v>
      </c>
    </row>
    <row r="36" spans="1:1" ht="27.6" hidden="1" x14ac:dyDescent="0.25">
      <c r="A36" s="146" t="s">
        <v>37</v>
      </c>
    </row>
    <row r="37" spans="1:1" ht="13.8" hidden="1" x14ac:dyDescent="0.25">
      <c r="A37" s="143"/>
    </row>
    <row r="38" spans="1:1" ht="27.6" hidden="1" x14ac:dyDescent="0.25">
      <c r="A38" s="147" t="s">
        <v>38</v>
      </c>
    </row>
    <row r="39" spans="1:1" ht="13.8" hidden="1" x14ac:dyDescent="0.25">
      <c r="A39" s="145" t="s">
        <v>58</v>
      </c>
    </row>
    <row r="40" spans="1:1" ht="27.6" hidden="1" x14ac:dyDescent="0.25">
      <c r="A40" s="148" t="s">
        <v>39</v>
      </c>
    </row>
    <row r="41" spans="1:1" ht="13.8" hidden="1" x14ac:dyDescent="0.25">
      <c r="A41" s="143"/>
    </row>
    <row r="42" spans="1:1" ht="13.8" hidden="1" x14ac:dyDescent="0.25">
      <c r="A42" s="145" t="s">
        <v>59</v>
      </c>
    </row>
    <row r="43" spans="1:1" ht="27.6" hidden="1" x14ac:dyDescent="0.25">
      <c r="A43" s="148" t="s">
        <v>40</v>
      </c>
    </row>
    <row r="44" spans="1:1" ht="13.8" hidden="1" x14ac:dyDescent="0.25">
      <c r="A44" s="143"/>
    </row>
    <row r="45" spans="1:1" ht="13.8" hidden="1" x14ac:dyDescent="0.25">
      <c r="A45" s="145" t="s">
        <v>41</v>
      </c>
    </row>
    <row r="46" spans="1:1" ht="27.6" hidden="1" x14ac:dyDescent="0.25">
      <c r="A46" s="148" t="s">
        <v>42</v>
      </c>
    </row>
    <row r="47" spans="1:1" ht="13.8" hidden="1" x14ac:dyDescent="0.25">
      <c r="A47" s="143"/>
    </row>
    <row r="48" spans="1:1" ht="13.8" hidden="1" x14ac:dyDescent="0.25">
      <c r="A48" s="145" t="s">
        <v>43</v>
      </c>
    </row>
    <row r="49" spans="1:1" ht="27.6" hidden="1" x14ac:dyDescent="0.25">
      <c r="A49" s="148" t="s">
        <v>44</v>
      </c>
    </row>
    <row r="50" spans="1:1" ht="13.8" hidden="1" x14ac:dyDescent="0.25">
      <c r="A50" s="143"/>
    </row>
    <row r="51" spans="1:1" ht="13.8" hidden="1" x14ac:dyDescent="0.25">
      <c r="A51" s="143"/>
    </row>
    <row r="52" spans="1:1" ht="13.8" x14ac:dyDescent="0.25">
      <c r="A52" s="143"/>
    </row>
    <row r="53" spans="1:1" ht="13.8" x14ac:dyDescent="0.25">
      <c r="A53" s="142" t="s">
        <v>45</v>
      </c>
    </row>
    <row r="54" spans="1:1" ht="13.8" x14ac:dyDescent="0.25">
      <c r="A54" s="141"/>
    </row>
    <row r="55" spans="1:1" ht="13.8" x14ac:dyDescent="0.25">
      <c r="A55" s="145" t="s">
        <v>46</v>
      </c>
    </row>
    <row r="56" spans="1:1" ht="13.8" x14ac:dyDescent="0.25">
      <c r="A56" s="149"/>
    </row>
    <row r="57" spans="1:1" ht="41.4" x14ac:dyDescent="0.25">
      <c r="A57" s="144" t="s">
        <v>47</v>
      </c>
    </row>
    <row r="58" spans="1:1" ht="13.8" x14ac:dyDescent="0.25">
      <c r="A58" s="150"/>
    </row>
    <row r="59" spans="1:1" ht="27.6" hidden="1" x14ac:dyDescent="0.25">
      <c r="A59" s="144" t="s">
        <v>48</v>
      </c>
    </row>
    <row r="60" spans="1:1" ht="13.8" x14ac:dyDescent="0.25">
      <c r="A60" s="150"/>
    </row>
    <row r="61" spans="1:1" ht="27.6" hidden="1" x14ac:dyDescent="0.25">
      <c r="A61" s="144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tabSelected="1" workbookViewId="0">
      <pane xSplit="1" topLeftCell="O1" activePane="topRight" state="frozen"/>
      <selection pane="topRight" activeCell="AE1" sqref="AE1"/>
    </sheetView>
  </sheetViews>
  <sheetFormatPr defaultRowHeight="13.2" x14ac:dyDescent="0.25"/>
  <cols>
    <col min="1" max="1" width="42.33203125" style="51" customWidth="1"/>
    <col min="2" max="2" width="7.109375" style="12" customWidth="1"/>
    <col min="3" max="3" width="12.33203125" bestFit="1" customWidth="1"/>
    <col min="4" max="4" width="6.5546875" style="12" customWidth="1"/>
    <col min="5" max="5" width="11.88671875" customWidth="1"/>
    <col min="6" max="6" width="6.5546875" style="12" customWidth="1"/>
    <col min="7" max="7" width="11.88671875" customWidth="1"/>
    <col min="8" max="8" width="6.5546875" style="14" customWidth="1"/>
    <col min="9" max="9" width="12.44140625" customWidth="1"/>
    <col min="10" max="10" width="6.5546875" style="14" customWidth="1"/>
    <col min="11" max="11" width="11.6640625" customWidth="1"/>
    <col min="12" max="12" width="6.5546875" style="12" customWidth="1"/>
    <col min="13" max="13" width="11.88671875" customWidth="1"/>
    <col min="14" max="14" width="6.44140625" style="12" customWidth="1"/>
    <col min="15" max="15" width="11.33203125" style="3" customWidth="1"/>
    <col min="16" max="16" width="6.5546875" style="13" customWidth="1"/>
    <col min="17" max="17" width="11.33203125" customWidth="1"/>
    <col min="18" max="18" width="6.5546875" style="14" customWidth="1"/>
    <col min="19" max="19" width="11.33203125" style="2" customWidth="1"/>
    <col min="20" max="20" width="6.5546875" style="12" customWidth="1"/>
    <col min="21" max="21" width="11.44140625" style="9" bestFit="1" customWidth="1"/>
    <col min="22" max="22" width="6.44140625" style="12" customWidth="1"/>
    <col min="23" max="23" width="12.44140625" style="2" customWidth="1"/>
    <col min="24" max="24" width="8.5546875" style="12" customWidth="1"/>
    <col min="25" max="25" width="11.33203125" style="2" bestFit="1" customWidth="1"/>
    <col min="26" max="26" width="8.5546875" style="12" customWidth="1"/>
    <col min="27" max="27" width="14" style="2" bestFit="1" customWidth="1"/>
  </cols>
  <sheetData>
    <row r="2" spans="1:31" ht="17.399999999999999" x14ac:dyDescent="0.3">
      <c r="A2" s="50" t="s">
        <v>71</v>
      </c>
    </row>
    <row r="3" spans="1:31" ht="17.399999999999999" x14ac:dyDescent="0.3">
      <c r="A3" s="50"/>
    </row>
    <row r="4" spans="1:31" s="2" customFormat="1" x14ac:dyDescent="0.25">
      <c r="B4" s="73"/>
      <c r="C4" s="114" t="s">
        <v>7</v>
      </c>
      <c r="D4" s="12"/>
      <c r="E4" s="116" t="s">
        <v>8</v>
      </c>
      <c r="F4" s="73"/>
      <c r="G4" s="114" t="s">
        <v>9</v>
      </c>
      <c r="H4" s="12"/>
      <c r="I4" s="116" t="s">
        <v>10</v>
      </c>
      <c r="J4" s="73"/>
      <c r="K4" s="114" t="s">
        <v>11</v>
      </c>
      <c r="L4" s="12"/>
      <c r="M4" s="116" t="s">
        <v>6</v>
      </c>
      <c r="N4" s="73"/>
      <c r="O4" s="119" t="s">
        <v>0</v>
      </c>
      <c r="P4" s="13"/>
      <c r="Q4" s="116" t="s">
        <v>1</v>
      </c>
      <c r="R4" s="73"/>
      <c r="S4" s="114" t="s">
        <v>2</v>
      </c>
      <c r="T4" s="12"/>
      <c r="U4" s="117" t="s">
        <v>3</v>
      </c>
      <c r="V4" s="73"/>
      <c r="W4" s="114" t="s">
        <v>4</v>
      </c>
      <c r="X4" s="12"/>
      <c r="Y4" s="116" t="s">
        <v>5</v>
      </c>
      <c r="Z4" s="120" t="s">
        <v>12</v>
      </c>
      <c r="AA4" s="121" t="s">
        <v>12</v>
      </c>
    </row>
    <row r="5" spans="1:31" x14ac:dyDescent="0.25">
      <c r="B5" s="73" t="s">
        <v>14</v>
      </c>
      <c r="C5" s="114" t="s">
        <v>20</v>
      </c>
      <c r="D5" s="12" t="s">
        <v>14</v>
      </c>
      <c r="E5" s="116" t="s">
        <v>20</v>
      </c>
      <c r="F5" s="73" t="s">
        <v>14</v>
      </c>
      <c r="G5" s="114" t="s">
        <v>20</v>
      </c>
      <c r="H5" s="12" t="s">
        <v>14</v>
      </c>
      <c r="I5" s="116" t="s">
        <v>20</v>
      </c>
      <c r="J5" s="73" t="s">
        <v>14</v>
      </c>
      <c r="K5" s="114" t="s">
        <v>20</v>
      </c>
      <c r="L5" s="12" t="s">
        <v>14</v>
      </c>
      <c r="M5" s="116" t="s">
        <v>20</v>
      </c>
      <c r="N5" s="73" t="s">
        <v>14</v>
      </c>
      <c r="O5" s="119" t="s">
        <v>20</v>
      </c>
      <c r="P5" s="12" t="s">
        <v>14</v>
      </c>
      <c r="Q5" s="115" t="s">
        <v>20</v>
      </c>
      <c r="R5" s="73" t="s">
        <v>14</v>
      </c>
      <c r="S5" s="114" t="s">
        <v>20</v>
      </c>
      <c r="T5" s="12" t="s">
        <v>14</v>
      </c>
      <c r="U5" s="118" t="s">
        <v>20</v>
      </c>
      <c r="V5" s="73" t="s">
        <v>14</v>
      </c>
      <c r="W5" s="114" t="s">
        <v>20</v>
      </c>
      <c r="X5" s="12" t="s">
        <v>14</v>
      </c>
      <c r="Y5" s="116" t="s">
        <v>20</v>
      </c>
      <c r="Z5" s="120" t="s">
        <v>14</v>
      </c>
      <c r="AA5" s="122" t="s">
        <v>15</v>
      </c>
    </row>
    <row r="6" spans="1:31" x14ac:dyDescent="0.25">
      <c r="A6" s="17" t="s">
        <v>17</v>
      </c>
      <c r="B6" s="73"/>
      <c r="C6" s="75"/>
      <c r="D6" s="13"/>
      <c r="E6" s="3"/>
      <c r="F6" s="95"/>
      <c r="G6" s="96"/>
      <c r="H6" s="15"/>
      <c r="J6" s="103"/>
      <c r="K6" s="75"/>
      <c r="N6" s="73"/>
      <c r="O6" s="96"/>
      <c r="R6" s="103"/>
      <c r="S6" s="74"/>
      <c r="U6" s="10"/>
      <c r="V6" s="95"/>
      <c r="W6" s="110"/>
      <c r="X6" s="13"/>
      <c r="Z6" s="120"/>
      <c r="AA6" s="121"/>
    </row>
    <row r="7" spans="1:31" s="24" customFormat="1" ht="13.8" thickBot="1" x14ac:dyDescent="0.3">
      <c r="A7" s="17" t="s">
        <v>70</v>
      </c>
      <c r="B7" s="76">
        <v>6858</v>
      </c>
      <c r="C7" s="77"/>
      <c r="D7" s="25">
        <v>6969</v>
      </c>
      <c r="E7" s="26"/>
      <c r="F7" s="97">
        <v>6755</v>
      </c>
      <c r="G7" s="79"/>
      <c r="H7" s="25">
        <v>7311</v>
      </c>
      <c r="J7" s="76">
        <v>6075</v>
      </c>
      <c r="K7" s="77"/>
      <c r="L7" s="23">
        <v>5365</v>
      </c>
      <c r="N7" s="76">
        <v>6471</v>
      </c>
      <c r="O7" s="77"/>
      <c r="P7" s="23">
        <v>6602</v>
      </c>
      <c r="R7" s="76">
        <v>6596</v>
      </c>
      <c r="S7" s="77"/>
      <c r="T7" s="23">
        <v>7644</v>
      </c>
      <c r="V7" s="76">
        <v>7425</v>
      </c>
      <c r="W7" s="77"/>
      <c r="X7" s="23">
        <v>7012</v>
      </c>
      <c r="Z7" s="123">
        <f>B7+D7+F7+H7+J7+L7+N7+P7+R7+T7+V7+X7</f>
        <v>81083</v>
      </c>
      <c r="AA7" s="124"/>
    </row>
    <row r="8" spans="1:31" s="24" customFormat="1" ht="13.8" thickTop="1" x14ac:dyDescent="0.25">
      <c r="A8" s="1" t="s">
        <v>16</v>
      </c>
      <c r="B8" s="78"/>
      <c r="C8" s="79">
        <v>139550.92000000001</v>
      </c>
      <c r="D8" s="22"/>
      <c r="E8" s="28">
        <v>140947.14000000001</v>
      </c>
      <c r="F8" s="98"/>
      <c r="G8" s="99">
        <v>139398.1</v>
      </c>
      <c r="H8" s="22"/>
      <c r="I8" s="28">
        <v>151887.54999999999</v>
      </c>
      <c r="J8" s="98"/>
      <c r="K8" s="99">
        <v>132894.94</v>
      </c>
      <c r="L8" s="22"/>
      <c r="M8" s="7">
        <v>118683.95</v>
      </c>
      <c r="N8" s="78"/>
      <c r="O8" s="79">
        <v>143293</v>
      </c>
      <c r="P8" s="22"/>
      <c r="Q8" s="26">
        <v>146282.87</v>
      </c>
      <c r="R8" s="98"/>
      <c r="S8" s="79">
        <v>145325.03</v>
      </c>
      <c r="T8" s="22"/>
      <c r="U8" s="26">
        <v>168377.9</v>
      </c>
      <c r="V8" s="98"/>
      <c r="W8" s="79">
        <v>163890.26</v>
      </c>
      <c r="X8" s="22"/>
      <c r="Y8" s="29">
        <v>155325.18</v>
      </c>
      <c r="Z8" s="125"/>
      <c r="AA8" s="128">
        <f>SUM(C8:Y8)</f>
        <v>1745856.8399999996</v>
      </c>
    </row>
    <row r="9" spans="1:31" s="24" customFormat="1" x14ac:dyDescent="0.25">
      <c r="A9" s="1" t="s">
        <v>13</v>
      </c>
      <c r="B9" s="80"/>
      <c r="C9" s="81">
        <v>9996</v>
      </c>
      <c r="D9" s="32"/>
      <c r="E9" s="31">
        <v>10096.5</v>
      </c>
      <c r="F9" s="100"/>
      <c r="G9" s="81">
        <v>9985.5</v>
      </c>
      <c r="H9" s="32"/>
      <c r="I9" s="31">
        <v>10877.75</v>
      </c>
      <c r="J9" s="100"/>
      <c r="K9" s="81">
        <v>7574.5</v>
      </c>
      <c r="L9" s="32"/>
      <c r="M9" s="8">
        <v>6643.75</v>
      </c>
      <c r="N9" s="80"/>
      <c r="O9" s="105">
        <v>8021</v>
      </c>
      <c r="P9" s="32"/>
      <c r="Q9" s="33">
        <v>8183.75</v>
      </c>
      <c r="R9" s="100"/>
      <c r="S9" s="105">
        <v>8134.75</v>
      </c>
      <c r="T9" s="32"/>
      <c r="U9" s="33">
        <v>9414.5</v>
      </c>
      <c r="V9" s="100"/>
      <c r="W9" s="105">
        <v>9188.0400000000009</v>
      </c>
      <c r="X9" s="32"/>
      <c r="Y9" s="31">
        <v>8558</v>
      </c>
      <c r="Z9" s="127"/>
      <c r="AA9" s="128">
        <f>SUM(C9:Y9)</f>
        <v>106674.04000000001</v>
      </c>
    </row>
    <row r="10" spans="1:31" s="24" customFormat="1" x14ac:dyDescent="0.25">
      <c r="A10" s="17" t="s">
        <v>18</v>
      </c>
      <c r="B10" s="82"/>
      <c r="C10" s="83">
        <f>SUM(C8:C9)</f>
        <v>149546.92000000001</v>
      </c>
      <c r="D10" s="68"/>
      <c r="E10" s="58">
        <f>SUM(E8:E9)</f>
        <v>151043.64000000001</v>
      </c>
      <c r="F10" s="101"/>
      <c r="G10" s="83">
        <f>SUM(G8:G9)</f>
        <v>149383.6</v>
      </c>
      <c r="H10" s="68"/>
      <c r="I10" s="58">
        <f>SUM(I8:I9)</f>
        <v>162765.29999999999</v>
      </c>
      <c r="J10" s="101"/>
      <c r="K10" s="83">
        <f>SUM(K8:K9)</f>
        <v>140469.44</v>
      </c>
      <c r="L10" s="68"/>
      <c r="M10" s="58">
        <f>SUM(M8:M9)</f>
        <v>125327.7</v>
      </c>
      <c r="N10" s="101"/>
      <c r="O10" s="83">
        <f>SUM(O8:O9)</f>
        <v>151314</v>
      </c>
      <c r="P10" s="68"/>
      <c r="Q10" s="58">
        <f>SUM(Q8:Q9)</f>
        <v>154466.62</v>
      </c>
      <c r="R10" s="101"/>
      <c r="S10" s="83">
        <f>SUM(S8:S9)</f>
        <v>153459.78</v>
      </c>
      <c r="T10" s="68"/>
      <c r="U10" s="69">
        <f>U8+U9</f>
        <v>177792.4</v>
      </c>
      <c r="V10" s="101"/>
      <c r="W10" s="111">
        <f>W8+W9</f>
        <v>173078.30000000002</v>
      </c>
      <c r="X10" s="68"/>
      <c r="Y10" s="70">
        <f>SUM(Y8:Y9)</f>
        <v>163883.18</v>
      </c>
      <c r="Z10" s="129"/>
      <c r="AA10" s="165">
        <f>SUM(C10,E10,G10,I10,K10,M10,O10,Q10,S10,U10,W10,Y10)</f>
        <v>1852530.8799999997</v>
      </c>
    </row>
    <row r="11" spans="1:31" s="24" customFormat="1" x14ac:dyDescent="0.25">
      <c r="A11" s="51"/>
      <c r="B11" s="78"/>
      <c r="C11" s="79"/>
      <c r="D11" s="27"/>
      <c r="F11" s="78"/>
      <c r="G11" s="77"/>
      <c r="H11" s="27"/>
      <c r="J11" s="78"/>
      <c r="K11" s="77"/>
      <c r="L11" s="27"/>
      <c r="N11" s="78"/>
      <c r="O11" s="106"/>
      <c r="P11" s="36"/>
      <c r="R11" s="78"/>
      <c r="S11" s="77"/>
      <c r="T11" s="27"/>
      <c r="U11" s="37"/>
      <c r="V11" s="112"/>
      <c r="W11" s="77"/>
      <c r="X11" s="27"/>
      <c r="Z11" s="125"/>
      <c r="AA11" s="124"/>
    </row>
    <row r="12" spans="1:31" s="38" customFormat="1" x14ac:dyDescent="0.25">
      <c r="A12" s="53" t="s">
        <v>63</v>
      </c>
      <c r="B12" s="84"/>
      <c r="C12" s="85"/>
      <c r="D12" s="21"/>
      <c r="F12" s="98"/>
      <c r="G12" s="102"/>
      <c r="H12" s="21"/>
      <c r="J12" s="104"/>
      <c r="K12" s="102"/>
      <c r="L12" s="21"/>
      <c r="N12" s="104"/>
      <c r="O12" s="107"/>
      <c r="P12" s="20"/>
      <c r="R12" s="104"/>
      <c r="S12" s="102"/>
      <c r="T12" s="21"/>
      <c r="U12" s="39"/>
      <c r="V12" s="84"/>
      <c r="W12" s="107"/>
      <c r="X12" s="21"/>
      <c r="Z12" s="130"/>
      <c r="AA12" s="131"/>
    </row>
    <row r="13" spans="1:31" s="72" customFormat="1" x14ac:dyDescent="0.25">
      <c r="A13" s="158" t="s">
        <v>66</v>
      </c>
      <c r="B13" s="86">
        <v>1887</v>
      </c>
      <c r="C13" s="87">
        <v>71666.05</v>
      </c>
      <c r="D13" s="20">
        <v>1788</v>
      </c>
      <c r="E13" s="162">
        <v>76575.64</v>
      </c>
      <c r="F13" s="86">
        <v>1989</v>
      </c>
      <c r="G13" s="87">
        <v>111524.66</v>
      </c>
      <c r="H13" s="72">
        <v>2054</v>
      </c>
      <c r="I13" s="71">
        <v>84763.46</v>
      </c>
      <c r="J13" s="86">
        <v>1821</v>
      </c>
      <c r="K13" s="87">
        <v>73874.19</v>
      </c>
      <c r="L13" s="72">
        <v>1745</v>
      </c>
      <c r="M13" s="71">
        <v>67403.320000000007</v>
      </c>
      <c r="N13" s="86">
        <v>1858</v>
      </c>
      <c r="O13" s="87">
        <v>74179.75</v>
      </c>
      <c r="P13" s="72">
        <v>2060</v>
      </c>
      <c r="Q13" s="71">
        <v>79462.58</v>
      </c>
      <c r="R13" s="86">
        <v>2075</v>
      </c>
      <c r="S13" s="87">
        <v>86352.62</v>
      </c>
      <c r="T13" s="72">
        <v>2157</v>
      </c>
      <c r="U13" s="71">
        <v>85409.11</v>
      </c>
      <c r="V13" s="86">
        <v>2114</v>
      </c>
      <c r="W13" s="87">
        <v>89423.61</v>
      </c>
      <c r="X13" s="72">
        <v>2155</v>
      </c>
      <c r="Y13" s="71">
        <v>80683.820000000007</v>
      </c>
      <c r="Z13" s="132">
        <f t="shared" ref="Z13:Z18" si="0">SUM(B13+D13+F13+H13+J13+L13+N13+P13+R13+T13+V13+X13)</f>
        <v>23703</v>
      </c>
      <c r="AA13" s="133">
        <f t="shared" ref="AA13:AA19" si="1">SUM(C13,E13,G13,I13,K13,M13,O13,Q13,S13,U13,W13,Y13)</f>
        <v>981318.81</v>
      </c>
      <c r="AC13" s="161"/>
      <c r="AD13" s="160"/>
      <c r="AE13" s="160"/>
    </row>
    <row r="14" spans="1:31" s="72" customFormat="1" x14ac:dyDescent="0.25">
      <c r="A14" s="158" t="s">
        <v>67</v>
      </c>
      <c r="B14" s="86">
        <v>24</v>
      </c>
      <c r="C14" s="87">
        <v>2552.66</v>
      </c>
      <c r="D14" s="20">
        <v>13</v>
      </c>
      <c r="E14" s="162">
        <v>1216.05</v>
      </c>
      <c r="F14" s="86">
        <v>42</v>
      </c>
      <c r="G14" s="87">
        <v>3924.12</v>
      </c>
      <c r="H14" s="72">
        <v>14</v>
      </c>
      <c r="I14" s="163">
        <v>3264.96</v>
      </c>
      <c r="J14" s="86">
        <v>7</v>
      </c>
      <c r="K14" s="87">
        <v>877.72</v>
      </c>
      <c r="L14" s="72">
        <v>10</v>
      </c>
      <c r="M14" s="71">
        <v>990.02</v>
      </c>
      <c r="N14" s="86">
        <v>18</v>
      </c>
      <c r="O14" s="87">
        <v>1575.39</v>
      </c>
      <c r="P14" s="72">
        <v>2</v>
      </c>
      <c r="Q14" s="71">
        <v>281.98</v>
      </c>
      <c r="R14" s="86">
        <v>12</v>
      </c>
      <c r="S14" s="87">
        <v>1821.64</v>
      </c>
      <c r="T14" s="72">
        <v>10</v>
      </c>
      <c r="U14" s="71">
        <v>782.43</v>
      </c>
      <c r="V14" s="86">
        <v>18</v>
      </c>
      <c r="W14" s="87">
        <v>1473.61</v>
      </c>
      <c r="X14" s="72">
        <v>20</v>
      </c>
      <c r="Y14" s="71">
        <v>1873.5</v>
      </c>
      <c r="Z14" s="132">
        <f>SUM(B14+D14+F14+H14+J14+L14+N14+P14+R14+T14+V14+X14)</f>
        <v>190</v>
      </c>
      <c r="AA14" s="133">
        <f>SUM(C14,E14,G14,I14,K14,M14,O14,Q14,S14,U14,W14,Y14)</f>
        <v>20634.080000000002</v>
      </c>
      <c r="AC14" s="158"/>
    </row>
    <row r="15" spans="1:31" s="72" customFormat="1" x14ac:dyDescent="0.25">
      <c r="A15" s="158" t="s">
        <v>68</v>
      </c>
      <c r="B15" s="86">
        <v>2469</v>
      </c>
      <c r="C15" s="87">
        <v>174410.28</v>
      </c>
      <c r="D15" s="20">
        <v>1316</v>
      </c>
      <c r="E15" s="162">
        <v>97956.26</v>
      </c>
      <c r="F15" s="86">
        <v>1300</v>
      </c>
      <c r="G15" s="87">
        <v>78881.119999999995</v>
      </c>
      <c r="H15" s="72">
        <v>1637</v>
      </c>
      <c r="I15" s="71">
        <v>66035.61</v>
      </c>
      <c r="J15" s="86">
        <v>1303</v>
      </c>
      <c r="K15" s="87">
        <v>61772.93</v>
      </c>
      <c r="L15" s="72">
        <v>1264</v>
      </c>
      <c r="M15" s="71">
        <v>58433.1</v>
      </c>
      <c r="N15" s="86">
        <v>507</v>
      </c>
      <c r="O15" s="87">
        <v>50615</v>
      </c>
      <c r="P15" s="72">
        <v>1168</v>
      </c>
      <c r="Q15" s="71">
        <v>68852.2</v>
      </c>
      <c r="R15" s="86">
        <v>1458</v>
      </c>
      <c r="S15" s="87">
        <v>93998.3</v>
      </c>
      <c r="T15" s="72">
        <v>1665</v>
      </c>
      <c r="U15" s="71">
        <v>73105</v>
      </c>
      <c r="V15" s="86">
        <v>1482</v>
      </c>
      <c r="W15" s="87">
        <v>69982.67</v>
      </c>
      <c r="X15" s="72">
        <v>2227</v>
      </c>
      <c r="Y15" s="71">
        <v>67943.3</v>
      </c>
      <c r="Z15" s="132">
        <f>SUM(B15+D15+F15+H15+J15+L15+N15+P15+R15+T15+V15+X15)</f>
        <v>17796</v>
      </c>
      <c r="AA15" s="133">
        <f>SUM(C15,E15,G15,I15,K15,M15,O15,Q15,S15,U15,W15,Y15)</f>
        <v>961985.77</v>
      </c>
    </row>
    <row r="16" spans="1:31" s="24" customFormat="1" x14ac:dyDescent="0.25">
      <c r="A16" s="51" t="s">
        <v>69</v>
      </c>
      <c r="B16" s="80">
        <v>2018</v>
      </c>
      <c r="C16" s="79">
        <v>39973</v>
      </c>
      <c r="D16" s="30">
        <v>1999</v>
      </c>
      <c r="E16" s="26">
        <v>33216</v>
      </c>
      <c r="F16" s="80">
        <v>1737</v>
      </c>
      <c r="G16" s="79">
        <v>17956</v>
      </c>
      <c r="H16" s="30">
        <v>2181</v>
      </c>
      <c r="I16" s="26">
        <v>18103</v>
      </c>
      <c r="J16" s="80">
        <v>1825</v>
      </c>
      <c r="K16" s="79">
        <v>14667</v>
      </c>
      <c r="L16" s="30">
        <v>1764</v>
      </c>
      <c r="M16" s="26">
        <v>17409</v>
      </c>
      <c r="N16" s="80">
        <v>2658</v>
      </c>
      <c r="O16" s="79">
        <v>21380</v>
      </c>
      <c r="P16" s="30">
        <v>2463</v>
      </c>
      <c r="Q16" s="26">
        <v>19414</v>
      </c>
      <c r="R16" s="80">
        <v>2057</v>
      </c>
      <c r="S16" s="79">
        <v>17226</v>
      </c>
      <c r="T16" s="30">
        <v>2467</v>
      </c>
      <c r="U16" s="26">
        <v>23185</v>
      </c>
      <c r="V16" s="80">
        <v>1012</v>
      </c>
      <c r="W16" s="79">
        <v>8078</v>
      </c>
      <c r="X16" s="30">
        <v>1054</v>
      </c>
      <c r="Y16" s="26">
        <v>-11</v>
      </c>
      <c r="Z16" s="132">
        <f t="shared" si="0"/>
        <v>23235</v>
      </c>
      <c r="AA16" s="133">
        <f t="shared" si="1"/>
        <v>230596</v>
      </c>
      <c r="AD16" s="51"/>
    </row>
    <row r="17" spans="1:30" s="38" customFormat="1" hidden="1" x14ac:dyDescent="0.25">
      <c r="A17" s="54" t="s">
        <v>51</v>
      </c>
      <c r="B17" s="84"/>
      <c r="C17" s="85"/>
      <c r="D17" s="21"/>
      <c r="F17" s="98"/>
      <c r="G17" s="102"/>
      <c r="H17" s="21"/>
      <c r="J17" s="104"/>
      <c r="K17" s="102"/>
      <c r="L17" s="21"/>
      <c r="N17" s="104"/>
      <c r="O17" s="79"/>
      <c r="P17" s="20"/>
      <c r="R17" s="84"/>
      <c r="S17" s="102"/>
      <c r="T17" s="21"/>
      <c r="U17" s="39"/>
      <c r="V17" s="84"/>
      <c r="W17" s="107"/>
      <c r="X17" s="21"/>
      <c r="Z17" s="130">
        <f t="shared" si="0"/>
        <v>0</v>
      </c>
      <c r="AA17" s="134">
        <f t="shared" si="1"/>
        <v>0</v>
      </c>
    </row>
    <row r="18" spans="1:30" s="24" customFormat="1" hidden="1" x14ac:dyDescent="0.25">
      <c r="A18" s="52" t="s">
        <v>60</v>
      </c>
      <c r="B18" s="80"/>
      <c r="C18" s="83"/>
      <c r="D18" s="32"/>
      <c r="E18" s="40"/>
      <c r="F18" s="100"/>
      <c r="G18" s="91"/>
      <c r="H18" s="32"/>
      <c r="I18" s="40"/>
      <c r="J18" s="100"/>
      <c r="K18" s="91"/>
      <c r="L18" s="32"/>
      <c r="M18" s="40"/>
      <c r="N18" s="100"/>
      <c r="O18" s="108"/>
      <c r="P18" s="34"/>
      <c r="Q18" s="40"/>
      <c r="R18" s="100"/>
      <c r="S18" s="91"/>
      <c r="T18" s="32"/>
      <c r="U18" s="41"/>
      <c r="V18" s="113"/>
      <c r="W18" s="108"/>
      <c r="X18" s="32"/>
      <c r="Y18" s="40"/>
      <c r="Z18" s="130">
        <f t="shared" si="0"/>
        <v>0</v>
      </c>
      <c r="AA18" s="126">
        <f t="shared" si="1"/>
        <v>0</v>
      </c>
    </row>
    <row r="19" spans="1:30" s="24" customFormat="1" ht="13.8" thickBot="1" x14ac:dyDescent="0.3">
      <c r="A19" s="18" t="s">
        <v>19</v>
      </c>
      <c r="B19" s="88">
        <f t="shared" ref="B19:Y19" si="2">SUM(B13:B18)</f>
        <v>6398</v>
      </c>
      <c r="C19" s="89">
        <f t="shared" si="2"/>
        <v>288601.99</v>
      </c>
      <c r="D19" s="67">
        <f t="shared" si="2"/>
        <v>5116</v>
      </c>
      <c r="E19" s="56">
        <f t="shared" si="2"/>
        <v>208963.95</v>
      </c>
      <c r="F19" s="88">
        <f t="shared" si="2"/>
        <v>5068</v>
      </c>
      <c r="G19" s="89">
        <f t="shared" si="2"/>
        <v>212285.9</v>
      </c>
      <c r="H19" s="67">
        <f t="shared" si="2"/>
        <v>5886</v>
      </c>
      <c r="I19" s="42">
        <f t="shared" si="2"/>
        <v>172167.03000000003</v>
      </c>
      <c r="J19" s="88">
        <f t="shared" si="2"/>
        <v>4956</v>
      </c>
      <c r="K19" s="89">
        <f t="shared" si="2"/>
        <v>151191.84</v>
      </c>
      <c r="L19" s="67">
        <f t="shared" si="2"/>
        <v>4783</v>
      </c>
      <c r="M19" s="42">
        <f t="shared" si="2"/>
        <v>144235.44</v>
      </c>
      <c r="N19" s="88">
        <f t="shared" si="2"/>
        <v>5041</v>
      </c>
      <c r="O19" s="89">
        <f t="shared" si="2"/>
        <v>147750.14000000001</v>
      </c>
      <c r="P19" s="67">
        <f t="shared" si="2"/>
        <v>5693</v>
      </c>
      <c r="Q19" s="42">
        <f t="shared" si="2"/>
        <v>168010.76</v>
      </c>
      <c r="R19" s="88">
        <f t="shared" si="2"/>
        <v>5602</v>
      </c>
      <c r="S19" s="89">
        <f t="shared" si="2"/>
        <v>199398.56</v>
      </c>
      <c r="T19" s="67">
        <f t="shared" si="2"/>
        <v>6299</v>
      </c>
      <c r="U19" s="42">
        <f t="shared" si="2"/>
        <v>182481.53999999998</v>
      </c>
      <c r="V19" s="88">
        <f t="shared" si="2"/>
        <v>4626</v>
      </c>
      <c r="W19" s="89">
        <f t="shared" si="2"/>
        <v>168957.89</v>
      </c>
      <c r="X19" s="67">
        <f t="shared" si="2"/>
        <v>5456</v>
      </c>
      <c r="Y19" s="56">
        <f t="shared" si="2"/>
        <v>150489.62</v>
      </c>
      <c r="Z19" s="135">
        <f>B19+D19+F19+H19+J19+L19+N19+P19+R19+T19+V19+X19</f>
        <v>64924</v>
      </c>
      <c r="AA19" s="136">
        <f t="shared" si="1"/>
        <v>2194534.66</v>
      </c>
      <c r="AB19" s="159"/>
      <c r="AC19" s="27"/>
      <c r="AD19" s="153"/>
    </row>
    <row r="20" spans="1:30" s="24" customFormat="1" ht="13.8" thickTop="1" x14ac:dyDescent="0.25">
      <c r="A20" s="16"/>
      <c r="B20" s="78"/>
      <c r="C20" s="90"/>
      <c r="D20" s="30"/>
      <c r="E20" s="43"/>
      <c r="F20" s="80"/>
      <c r="G20" s="90"/>
      <c r="H20" s="30"/>
      <c r="I20" s="43"/>
      <c r="J20" s="80"/>
      <c r="K20" s="90"/>
      <c r="L20" s="30"/>
      <c r="M20" s="43"/>
      <c r="N20" s="80"/>
      <c r="O20" s="90"/>
      <c r="P20" s="30"/>
      <c r="Q20" s="43"/>
      <c r="R20" s="80"/>
      <c r="S20" s="90"/>
      <c r="T20" s="30"/>
      <c r="U20" s="43"/>
      <c r="V20" s="80"/>
      <c r="W20" s="90"/>
      <c r="X20" s="30"/>
      <c r="Y20" s="43"/>
      <c r="Z20" s="137"/>
      <c r="AA20" s="138"/>
    </row>
    <row r="21" spans="1:30" s="24" customFormat="1" x14ac:dyDescent="0.25">
      <c r="A21" s="17" t="s">
        <v>61</v>
      </c>
      <c r="B21" s="82"/>
      <c r="C21" s="92">
        <v>3130308.69</v>
      </c>
      <c r="D21" s="57"/>
      <c r="E21" s="59">
        <v>3133145.67</v>
      </c>
      <c r="F21" s="82"/>
      <c r="G21" s="92">
        <v>3364995.83</v>
      </c>
      <c r="H21" s="57"/>
      <c r="I21" s="59">
        <v>3580545.08</v>
      </c>
      <c r="J21" s="82"/>
      <c r="K21" s="92">
        <v>2946524.81</v>
      </c>
      <c r="L21" s="57"/>
      <c r="M21" s="59">
        <v>2691742.59</v>
      </c>
      <c r="N21" s="82"/>
      <c r="O21" s="109">
        <v>3123469.78</v>
      </c>
      <c r="P21" s="57"/>
      <c r="Q21" s="59">
        <v>3410133.96</v>
      </c>
      <c r="R21" s="82"/>
      <c r="S21" s="92">
        <v>3382361.65</v>
      </c>
      <c r="T21" s="57"/>
      <c r="U21" s="59">
        <v>3707284.07</v>
      </c>
      <c r="V21" s="82"/>
      <c r="W21" s="92">
        <v>3286003.43</v>
      </c>
      <c r="X21" s="57"/>
      <c r="Y21" s="59">
        <v>3224530.49</v>
      </c>
      <c r="Z21" s="139"/>
      <c r="AA21" s="140">
        <f>SUM(C21,E21,G21,I21,K21,M21,O21,Q21,S21,U21,W21,Y21)</f>
        <v>38981046.050000004</v>
      </c>
      <c r="AD21" s="51"/>
    </row>
    <row r="22" spans="1:30" x14ac:dyDescent="0.25">
      <c r="A22" s="5" t="s">
        <v>62</v>
      </c>
      <c r="B22" s="93"/>
      <c r="C22" s="94">
        <f>C19/C21</f>
        <v>9.2196015978219706E-2</v>
      </c>
      <c r="D22" s="154"/>
      <c r="E22" s="155">
        <f t="shared" ref="E22" si="3">E19/E21</f>
        <v>6.6694616851312893E-2</v>
      </c>
      <c r="F22" s="93"/>
      <c r="G22" s="94">
        <f t="shared" ref="G22" si="4">G19/G21</f>
        <v>6.3086526915547461E-2</v>
      </c>
      <c r="H22" s="154"/>
      <c r="I22" s="155">
        <f t="shared" ref="I22" si="5">I19/I21</f>
        <v>4.8084028032960843E-2</v>
      </c>
      <c r="J22" s="93"/>
      <c r="K22" s="94">
        <f t="shared" ref="K22" si="6">K19/K21</f>
        <v>5.1311918191518639E-2</v>
      </c>
      <c r="L22" s="154"/>
      <c r="M22" s="155">
        <f t="shared" ref="M22" si="7">M19/M21</f>
        <v>5.3584410536075815E-2</v>
      </c>
      <c r="N22" s="93"/>
      <c r="O22" s="94">
        <f t="shared" ref="O22" si="8">O19/O21</f>
        <v>4.7303207780675254E-2</v>
      </c>
      <c r="P22" s="154"/>
      <c r="Q22" s="155">
        <f>Q19/Q21</f>
        <v>4.9268082125430643E-2</v>
      </c>
      <c r="R22" s="93"/>
      <c r="S22" s="94">
        <f t="shared" ref="S22" si="9">S19/S21</f>
        <v>5.8952465949346368E-2</v>
      </c>
      <c r="T22" s="154"/>
      <c r="U22" s="155">
        <f t="shared" ref="U22" si="10">U19/U21</f>
        <v>4.9222432528619256E-2</v>
      </c>
      <c r="V22" s="93"/>
      <c r="W22" s="94">
        <f t="shared" ref="W22" si="11">W19/W21</f>
        <v>5.1417441764508444E-2</v>
      </c>
      <c r="X22" s="154"/>
      <c r="Y22" s="155">
        <f t="shared" ref="Y22" si="12">Y19/Y21</f>
        <v>4.6670242525757598E-2</v>
      </c>
      <c r="Z22" s="156"/>
      <c r="AA22" s="157">
        <f t="shared" ref="AA22" si="13">AA19/AA21</f>
        <v>5.6297479990278503E-2</v>
      </c>
    </row>
    <row r="23" spans="1:30" x14ac:dyDescent="0.25">
      <c r="A23" s="5"/>
      <c r="B23" s="154"/>
      <c r="C23" s="155"/>
      <c r="D23" s="154"/>
      <c r="E23" s="155"/>
      <c r="F23" s="154"/>
      <c r="G23" s="155"/>
      <c r="H23" s="154"/>
      <c r="I23" s="155"/>
      <c r="J23" s="154"/>
      <c r="K23" s="155"/>
      <c r="L23" s="154"/>
      <c r="M23" s="155"/>
      <c r="N23" s="154"/>
      <c r="O23" s="155"/>
      <c r="P23" s="154"/>
      <c r="Q23" s="155"/>
      <c r="R23" s="154"/>
      <c r="S23" s="155"/>
      <c r="T23" s="154"/>
      <c r="U23" s="155"/>
      <c r="V23" s="154"/>
      <c r="W23" s="155"/>
      <c r="X23" s="154"/>
      <c r="Y23" s="155"/>
      <c r="Z23" s="154"/>
      <c r="AA23" s="155"/>
    </row>
    <row r="24" spans="1:30" s="24" customFormat="1" x14ac:dyDescent="0.25">
      <c r="A24" s="51"/>
      <c r="B24" s="27"/>
      <c r="C24" s="26"/>
      <c r="D24" s="22"/>
      <c r="E24" s="26"/>
      <c r="F24" s="22"/>
      <c r="G24" s="26"/>
      <c r="H24" s="22"/>
      <c r="I24" s="26"/>
      <c r="J24" s="22"/>
      <c r="K24" s="26"/>
      <c r="L24" s="22"/>
      <c r="M24" s="26"/>
      <c r="N24" s="22"/>
      <c r="O24" s="26"/>
      <c r="P24" s="22"/>
      <c r="R24" s="27"/>
      <c r="T24" s="27"/>
      <c r="U24" s="35"/>
      <c r="V24" s="22"/>
      <c r="W24" s="26"/>
      <c r="X24" s="22"/>
      <c r="Z24" s="27"/>
    </row>
    <row r="25" spans="1:30" s="19" customFormat="1" ht="29.25" customHeight="1" x14ac:dyDescent="0.25">
      <c r="A25" s="152" t="s">
        <v>64</v>
      </c>
      <c r="B25" s="60"/>
      <c r="C25" s="61">
        <f>C19-C10</f>
        <v>139055.06999999998</v>
      </c>
      <c r="D25" s="60"/>
      <c r="E25" s="61">
        <f>E19-E10</f>
        <v>57920.31</v>
      </c>
      <c r="F25" s="60"/>
      <c r="G25" s="61">
        <f>G19-G10</f>
        <v>62902.299999999988</v>
      </c>
      <c r="H25" s="60"/>
      <c r="I25" s="61">
        <f>I19-I10</f>
        <v>9401.7300000000396</v>
      </c>
      <c r="J25" s="60"/>
      <c r="K25" s="61">
        <f>K19-K10</f>
        <v>10722.399999999994</v>
      </c>
      <c r="L25" s="60"/>
      <c r="M25" s="61">
        <f>M19-M10</f>
        <v>18907.740000000005</v>
      </c>
      <c r="N25" s="60"/>
      <c r="O25" s="164">
        <f>O19-O10</f>
        <v>-3563.859999999986</v>
      </c>
      <c r="P25" s="60"/>
      <c r="Q25" s="61">
        <f>Q19-Q10</f>
        <v>13544.140000000014</v>
      </c>
      <c r="R25" s="60"/>
      <c r="S25" s="61">
        <f>S19-S10</f>
        <v>45938.78</v>
      </c>
      <c r="T25" s="60"/>
      <c r="U25" s="61">
        <f>U19-U10</f>
        <v>4689.1399999999849</v>
      </c>
      <c r="V25" s="60"/>
      <c r="W25" s="164">
        <f>W19-W10</f>
        <v>-4120.4100000000035</v>
      </c>
      <c r="X25" s="60"/>
      <c r="Y25" s="164">
        <f>Y19-Y10</f>
        <v>-13393.559999999998</v>
      </c>
      <c r="Z25" s="60"/>
      <c r="AA25" s="61">
        <f>AA19-AA10</f>
        <v>342003.78000000049</v>
      </c>
      <c r="AB25" s="44"/>
      <c r="AC25" s="44"/>
      <c r="AD25" s="44"/>
    </row>
    <row r="26" spans="1:30" s="24" customFormat="1" x14ac:dyDescent="0.25">
      <c r="A26" s="51"/>
      <c r="B26" s="27"/>
      <c r="D26" s="27"/>
      <c r="F26" s="27"/>
      <c r="H26" s="27"/>
      <c r="J26" s="27"/>
      <c r="L26" s="27"/>
      <c r="N26" s="27"/>
      <c r="O26" s="26"/>
      <c r="P26" s="22"/>
      <c r="R26" s="27"/>
      <c r="T26" s="27"/>
      <c r="U26" s="45"/>
      <c r="V26" s="27"/>
      <c r="X26" s="27"/>
      <c r="Z26" s="27"/>
    </row>
    <row r="27" spans="1:30" s="24" customFormat="1" x14ac:dyDescent="0.25">
      <c r="A27" s="66" t="s">
        <v>65</v>
      </c>
      <c r="B27" s="27"/>
      <c r="D27" s="27"/>
      <c r="F27" s="27"/>
      <c r="H27" s="27"/>
      <c r="J27" s="27"/>
      <c r="L27" s="27"/>
      <c r="N27" s="27"/>
      <c r="O27" s="26"/>
      <c r="P27" s="22"/>
      <c r="R27" s="27"/>
      <c r="T27" s="27"/>
      <c r="U27" s="45"/>
      <c r="V27" s="27"/>
      <c r="X27" s="27"/>
      <c r="Z27" s="27"/>
      <c r="AA27" s="153"/>
    </row>
    <row r="28" spans="1:30" s="24" customFormat="1" x14ac:dyDescent="0.25">
      <c r="A28" s="51"/>
      <c r="B28" s="46"/>
      <c r="C28" s="47"/>
      <c r="D28" s="46"/>
      <c r="E28" s="47"/>
      <c r="F28" s="46"/>
      <c r="G28" s="47"/>
      <c r="H28" s="46"/>
      <c r="I28" s="47"/>
      <c r="J28" s="48"/>
      <c r="K28" s="49"/>
      <c r="L28" s="48"/>
      <c r="M28" s="49"/>
      <c r="N28" s="48"/>
      <c r="O28" s="26"/>
      <c r="P28" s="22"/>
      <c r="R28" s="27"/>
      <c r="T28" s="27"/>
      <c r="U28" s="45"/>
      <c r="V28" s="27"/>
      <c r="X28" s="27"/>
      <c r="Z28" s="27"/>
    </row>
    <row r="29" spans="1:30" x14ac:dyDescent="0.25">
      <c r="A29" s="55"/>
    </row>
    <row r="30" spans="1:30" x14ac:dyDescent="0.25">
      <c r="A30" s="62"/>
      <c r="B30" s="63"/>
      <c r="C30" s="64"/>
      <c r="D30" s="63"/>
      <c r="E30" s="64"/>
      <c r="F30" s="63"/>
      <c r="G30" s="64"/>
      <c r="H30" s="65"/>
      <c r="I30" s="64"/>
    </row>
    <row r="33" spans="5:27" x14ac:dyDescent="0.25">
      <c r="E33" s="6"/>
    </row>
    <row r="34" spans="5:27" x14ac:dyDescent="0.25">
      <c r="AA34" s="4"/>
    </row>
    <row r="36" spans="5:27" x14ac:dyDescent="0.25">
      <c r="U36" s="11"/>
    </row>
  </sheetData>
  <pageMargins left="0.95" right="0.95" top="1" bottom="1" header="0.3" footer="0.3"/>
  <pageSetup paperSize="5" scale="54" orientation="landscape" r:id="rId1"/>
  <headerFooter>
    <oddFooter>&amp;L&amp;Z&amp;F&amp;RPrepared by Danielle Meier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Report Codes</vt:lpstr>
      <vt:lpstr>FY 2014</vt:lpstr>
    </vt:vector>
  </TitlesOfParts>
  <Company>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kjgarnero</dc:creator>
  <cp:lastModifiedBy>Amanda S. Webb-Thomas</cp:lastModifiedBy>
  <cp:lastPrinted>2014-07-21T17:51:24Z</cp:lastPrinted>
  <dcterms:created xsi:type="dcterms:W3CDTF">2005-02-17T21:39:35Z</dcterms:created>
  <dcterms:modified xsi:type="dcterms:W3CDTF">2014-08-01T00:27:31Z</dcterms:modified>
</cp:coreProperties>
</file>