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defaultThemeVersion="124226"/>
  <mc:AlternateContent xmlns:mc="http://schemas.openxmlformats.org/markup-compatibility/2006">
    <mc:Choice Requires="x15">
      <x15ac:absPath xmlns:x15ac="http://schemas.microsoft.com/office/spreadsheetml/2010/11/ac" url="C:\Users\awthomas\Documents\Website Files\DOAWEB\trunk\doaweb\travel\resource\"/>
    </mc:Choice>
  </mc:AlternateContent>
  <bookViews>
    <workbookView xWindow="0" yWindow="0" windowWidth="28800" windowHeight="12375" tabRatio="778" activeTab="1"/>
  </bookViews>
  <sheets>
    <sheet name="Report Details" sheetId="19" r:id="rId1"/>
    <sheet name="Statewide" sheetId="21" r:id="rId2"/>
    <sheet name="Medicaid" sheetId="20" r:id="rId3"/>
    <sheet name="Executive Branch" sheetId="1" r:id="rId4"/>
    <sheet name="01" sheetId="16" r:id="rId5"/>
    <sheet name="02" sheetId="15" r:id="rId6"/>
    <sheet name="03" sheetId="14" r:id="rId7"/>
    <sheet name="04" sheetId="13" r:id="rId8"/>
    <sheet name="05" sheetId="12" r:id="rId9"/>
    <sheet name="05 ACPE" sheetId="18" r:id="rId10"/>
    <sheet name="06" sheetId="11" r:id="rId11"/>
    <sheet name="07" sheetId="10" r:id="rId12"/>
    <sheet name="08" sheetId="9" r:id="rId13"/>
    <sheet name="09" sheetId="8" r:id="rId14"/>
    <sheet name="10" sheetId="7" r:id="rId15"/>
    <sheet name="11" sheetId="6" r:id="rId16"/>
    <sheet name="12" sheetId="5" r:id="rId17"/>
    <sheet name="18" sheetId="4" r:id="rId18"/>
    <sheet name="20" sheetId="2" r:id="rId19"/>
    <sheet name="25" sheetId="3" r:id="rId20"/>
  </sheets>
  <definedNames>
    <definedName name="_xlnm.Print_Area" localSheetId="7">'04'!$A$1:$AA$36</definedName>
    <definedName name="_xlnm.Print_Area" localSheetId="19">'25'!$A$1:$AA$36</definedName>
  </definedNames>
  <calcPr calcId="171027"/>
</workbook>
</file>

<file path=xl/calcChain.xml><?xml version="1.0" encoding="utf-8"?>
<calcChain xmlns="http://schemas.openxmlformats.org/spreadsheetml/2006/main">
  <c r="Y14" i="16" l="1"/>
  <c r="X27" i="16"/>
  <c r="V21" i="1" l="1"/>
  <c r="W21" i="1"/>
  <c r="V25" i="1"/>
  <c r="W25" i="1"/>
  <c r="V26" i="1"/>
  <c r="W26" i="1"/>
  <c r="V13" i="1"/>
  <c r="W13" i="1"/>
  <c r="W38" i="20" l="1"/>
  <c r="AA3" i="20" l="1"/>
  <c r="Y38" i="20" l="1"/>
  <c r="AA21" i="20"/>
  <c r="Z21" i="20"/>
  <c r="AA20" i="20"/>
  <c r="Z20" i="20"/>
  <c r="C38" i="20"/>
  <c r="Y38" i="1" l="1"/>
  <c r="W38" i="1"/>
  <c r="U38" i="1"/>
  <c r="S38" i="1"/>
  <c r="Q38" i="1"/>
  <c r="O38" i="1"/>
  <c r="M38" i="1"/>
  <c r="K38" i="1"/>
  <c r="I38" i="1"/>
  <c r="G38" i="1"/>
  <c r="E38" i="1"/>
  <c r="C38" i="1"/>
  <c r="U38" i="20"/>
  <c r="S38" i="20"/>
  <c r="Q38" i="20"/>
  <c r="O38" i="20"/>
  <c r="M38" i="20"/>
  <c r="K38" i="20"/>
  <c r="I38" i="20"/>
  <c r="G38" i="20"/>
  <c r="E38" i="20"/>
  <c r="AA38" i="1" l="1"/>
  <c r="AA38" i="20"/>
  <c r="Z32" i="14"/>
  <c r="AA32" i="14"/>
  <c r="Z33" i="14"/>
  <c r="AA33" i="14"/>
  <c r="Z34" i="14"/>
  <c r="AA34" i="14"/>
  <c r="Z35" i="14"/>
  <c r="AA35" i="14"/>
  <c r="T21" i="1" l="1"/>
  <c r="U21" i="1"/>
  <c r="T25" i="1"/>
  <c r="U25" i="1"/>
  <c r="T26" i="1"/>
  <c r="U26" i="1"/>
  <c r="T13" i="1"/>
  <c r="U13" i="1"/>
  <c r="Z21" i="11"/>
  <c r="AA21" i="11"/>
  <c r="Z25" i="11"/>
  <c r="AA25" i="11"/>
  <c r="Z26" i="11"/>
  <c r="AA26" i="11"/>
  <c r="AA27" i="20" l="1"/>
  <c r="Z27" i="20"/>
  <c r="Y27" i="20"/>
  <c r="X27" i="20"/>
  <c r="W27" i="20"/>
  <c r="V27" i="20"/>
  <c r="U27" i="20"/>
  <c r="T27" i="20"/>
  <c r="S27" i="20"/>
  <c r="R27" i="20"/>
  <c r="Q27" i="20"/>
  <c r="P27" i="20"/>
  <c r="O27" i="20"/>
  <c r="N27" i="20"/>
  <c r="M27" i="20"/>
  <c r="L27" i="20"/>
  <c r="K27" i="20"/>
  <c r="J27" i="20"/>
  <c r="I27" i="20"/>
  <c r="H27" i="20"/>
  <c r="G27" i="20"/>
  <c r="F27" i="20"/>
  <c r="E27" i="20"/>
  <c r="D27" i="20"/>
  <c r="C27" i="20"/>
  <c r="B27" i="20"/>
  <c r="Y27" i="16"/>
  <c r="W27" i="16"/>
  <c r="V27" i="16"/>
  <c r="U27" i="16"/>
  <c r="T27" i="16"/>
  <c r="S27" i="16"/>
  <c r="R27" i="16"/>
  <c r="Q27" i="16"/>
  <c r="P27" i="16"/>
  <c r="O27" i="16"/>
  <c r="N27" i="16"/>
  <c r="M27" i="16"/>
  <c r="L27" i="16"/>
  <c r="K27" i="16"/>
  <c r="J27" i="16"/>
  <c r="I27" i="16"/>
  <c r="H27" i="16"/>
  <c r="G27" i="16"/>
  <c r="F27" i="16"/>
  <c r="E27" i="16"/>
  <c r="D27" i="16"/>
  <c r="C27" i="16"/>
  <c r="B27" i="16"/>
  <c r="Y27" i="15"/>
  <c r="X27" i="15"/>
  <c r="W27" i="15"/>
  <c r="V27" i="15"/>
  <c r="U27" i="15"/>
  <c r="T27" i="15"/>
  <c r="S27" i="15"/>
  <c r="R27" i="15"/>
  <c r="Q27" i="15"/>
  <c r="P27" i="15"/>
  <c r="O27" i="15"/>
  <c r="N27" i="15"/>
  <c r="M27" i="15"/>
  <c r="L27" i="15"/>
  <c r="K27" i="15"/>
  <c r="J27" i="15"/>
  <c r="I27" i="15"/>
  <c r="H27" i="15"/>
  <c r="G27" i="15"/>
  <c r="F27" i="15"/>
  <c r="E27" i="15"/>
  <c r="D27" i="15"/>
  <c r="C27" i="15"/>
  <c r="B27" i="15"/>
  <c r="Y27" i="14"/>
  <c r="X27" i="14"/>
  <c r="W27" i="14"/>
  <c r="V27" i="14"/>
  <c r="U27" i="14"/>
  <c r="T27" i="14"/>
  <c r="S27" i="14"/>
  <c r="R27" i="14"/>
  <c r="Q27" i="14"/>
  <c r="P27" i="14"/>
  <c r="O27" i="14"/>
  <c r="N27" i="14"/>
  <c r="M27" i="14"/>
  <c r="L27" i="14"/>
  <c r="K27" i="14"/>
  <c r="J27" i="14"/>
  <c r="I27" i="14"/>
  <c r="H27" i="14"/>
  <c r="G27" i="14"/>
  <c r="F27" i="14"/>
  <c r="E27" i="14"/>
  <c r="D27" i="14"/>
  <c r="C27" i="14"/>
  <c r="B27" i="14"/>
  <c r="Y27" i="13"/>
  <c r="X27" i="13"/>
  <c r="W27" i="13"/>
  <c r="V27" i="13"/>
  <c r="U27" i="13"/>
  <c r="T27" i="13"/>
  <c r="S27" i="13"/>
  <c r="R27" i="13"/>
  <c r="Q27" i="13"/>
  <c r="P27" i="13"/>
  <c r="O27" i="13"/>
  <c r="N27" i="13"/>
  <c r="M27" i="13"/>
  <c r="L27" i="13"/>
  <c r="K27" i="13"/>
  <c r="J27" i="13"/>
  <c r="I27" i="13"/>
  <c r="H27" i="13"/>
  <c r="G27" i="13"/>
  <c r="F27" i="13"/>
  <c r="E27" i="13"/>
  <c r="D27" i="13"/>
  <c r="C27" i="13"/>
  <c r="B27" i="13"/>
  <c r="Y27" i="12"/>
  <c r="X27" i="12"/>
  <c r="W27" i="12"/>
  <c r="V27" i="12"/>
  <c r="U27" i="12"/>
  <c r="T27" i="12"/>
  <c r="S27" i="12"/>
  <c r="R27" i="12"/>
  <c r="Q27" i="12"/>
  <c r="P27" i="12"/>
  <c r="O27" i="12"/>
  <c r="N27" i="12"/>
  <c r="M27" i="12"/>
  <c r="L27" i="12"/>
  <c r="K27" i="12"/>
  <c r="J27" i="12"/>
  <c r="I27" i="12"/>
  <c r="H27" i="12"/>
  <c r="G27" i="12"/>
  <c r="F27" i="12"/>
  <c r="E27" i="12"/>
  <c r="D27" i="12"/>
  <c r="C27" i="12"/>
  <c r="B27" i="12"/>
  <c r="Y27" i="18"/>
  <c r="X27" i="18"/>
  <c r="W27" i="18"/>
  <c r="V27" i="18"/>
  <c r="U27" i="18"/>
  <c r="T27" i="18"/>
  <c r="S27" i="18"/>
  <c r="R27" i="18"/>
  <c r="Q27" i="18"/>
  <c r="P27" i="18"/>
  <c r="O27" i="18"/>
  <c r="N27" i="18"/>
  <c r="M27" i="18"/>
  <c r="L27" i="18"/>
  <c r="K27" i="18"/>
  <c r="J27" i="18"/>
  <c r="I27" i="18"/>
  <c r="H27" i="18"/>
  <c r="G27" i="18"/>
  <c r="F27" i="18"/>
  <c r="E27" i="18"/>
  <c r="D27" i="18"/>
  <c r="C27" i="18"/>
  <c r="B27" i="18"/>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Y27" i="10"/>
  <c r="X27" i="10"/>
  <c r="W27" i="10"/>
  <c r="V27" i="10"/>
  <c r="U27" i="10"/>
  <c r="T27" i="10"/>
  <c r="S27" i="10"/>
  <c r="R27" i="10"/>
  <c r="Q27" i="10"/>
  <c r="P27" i="10"/>
  <c r="O27" i="10"/>
  <c r="N27" i="10"/>
  <c r="M27" i="10"/>
  <c r="L27" i="10"/>
  <c r="K27" i="10"/>
  <c r="J27" i="10"/>
  <c r="I27" i="10"/>
  <c r="H27" i="10"/>
  <c r="G27" i="10"/>
  <c r="F27" i="10"/>
  <c r="E27" i="10"/>
  <c r="D27" i="10"/>
  <c r="C27" i="10"/>
  <c r="B27" i="10"/>
  <c r="Y27" i="9"/>
  <c r="X27" i="9"/>
  <c r="W27" i="9"/>
  <c r="V27" i="9"/>
  <c r="U27" i="9"/>
  <c r="T27" i="9"/>
  <c r="S27" i="9"/>
  <c r="R27" i="9"/>
  <c r="Q27" i="9"/>
  <c r="P27" i="9"/>
  <c r="O27" i="9"/>
  <c r="N27" i="9"/>
  <c r="M27" i="9"/>
  <c r="L27" i="9"/>
  <c r="K27" i="9"/>
  <c r="J27" i="9"/>
  <c r="I27" i="9"/>
  <c r="H27" i="9"/>
  <c r="G27" i="9"/>
  <c r="F27" i="9"/>
  <c r="E27" i="9"/>
  <c r="D27" i="9"/>
  <c r="C27" i="9"/>
  <c r="B27" i="9"/>
  <c r="Y27" i="8"/>
  <c r="X27" i="8"/>
  <c r="W27" i="8"/>
  <c r="V27" i="8"/>
  <c r="U27" i="8"/>
  <c r="T27" i="8"/>
  <c r="S27" i="8"/>
  <c r="R27" i="8"/>
  <c r="Q27" i="8"/>
  <c r="P27" i="8"/>
  <c r="O27" i="8"/>
  <c r="N27" i="8"/>
  <c r="M27" i="8"/>
  <c r="L27" i="8"/>
  <c r="K27" i="8"/>
  <c r="J27" i="8"/>
  <c r="I27" i="8"/>
  <c r="H27" i="8"/>
  <c r="G27" i="8"/>
  <c r="F27" i="8"/>
  <c r="E27" i="8"/>
  <c r="D27" i="8"/>
  <c r="C27" i="8"/>
  <c r="B27" i="8"/>
  <c r="Y27" i="7"/>
  <c r="X27" i="7"/>
  <c r="W27" i="7"/>
  <c r="V27" i="7"/>
  <c r="U27" i="7"/>
  <c r="T27" i="7"/>
  <c r="S27" i="7"/>
  <c r="R27" i="7"/>
  <c r="Q27" i="7"/>
  <c r="P27" i="7"/>
  <c r="O27" i="7"/>
  <c r="N27" i="7"/>
  <c r="M27" i="7"/>
  <c r="L27" i="7"/>
  <c r="K27" i="7"/>
  <c r="J27" i="7"/>
  <c r="I27" i="7"/>
  <c r="H27" i="7"/>
  <c r="G27" i="7"/>
  <c r="F27" i="7"/>
  <c r="E27" i="7"/>
  <c r="D27" i="7"/>
  <c r="C27" i="7"/>
  <c r="B27" i="7"/>
  <c r="Y27" i="6"/>
  <c r="X27" i="6"/>
  <c r="W27" i="6"/>
  <c r="V27" i="6"/>
  <c r="U27" i="6"/>
  <c r="T27" i="6"/>
  <c r="S27" i="6"/>
  <c r="R27" i="6"/>
  <c r="Q27" i="6"/>
  <c r="P27" i="6"/>
  <c r="O27" i="6"/>
  <c r="N27" i="6"/>
  <c r="M27" i="6"/>
  <c r="L27" i="6"/>
  <c r="K27" i="6"/>
  <c r="J27" i="6"/>
  <c r="I27" i="6"/>
  <c r="H27" i="6"/>
  <c r="G27" i="6"/>
  <c r="F27" i="6"/>
  <c r="E27" i="6"/>
  <c r="D27" i="6"/>
  <c r="C27" i="6"/>
  <c r="B27" i="6"/>
  <c r="Y27" i="5"/>
  <c r="X27" i="5"/>
  <c r="W27" i="5"/>
  <c r="V27" i="5"/>
  <c r="U27" i="5"/>
  <c r="T27" i="5"/>
  <c r="S27" i="5"/>
  <c r="R27" i="5"/>
  <c r="Q27" i="5"/>
  <c r="P27" i="5"/>
  <c r="O27" i="5"/>
  <c r="N27" i="5"/>
  <c r="M27" i="5"/>
  <c r="L27" i="5"/>
  <c r="K27" i="5"/>
  <c r="J27" i="5"/>
  <c r="I27" i="5"/>
  <c r="H27" i="5"/>
  <c r="G27" i="5"/>
  <c r="F27" i="5"/>
  <c r="E27" i="5"/>
  <c r="D27" i="5"/>
  <c r="C27" i="5"/>
  <c r="B27" i="5"/>
  <c r="Y27" i="4"/>
  <c r="X27" i="4"/>
  <c r="W27" i="4"/>
  <c r="V27" i="4"/>
  <c r="U27" i="4"/>
  <c r="T27" i="4"/>
  <c r="S27" i="4"/>
  <c r="R27" i="4"/>
  <c r="Q27" i="4"/>
  <c r="P27" i="4"/>
  <c r="O27" i="4"/>
  <c r="N27" i="4"/>
  <c r="M27" i="4"/>
  <c r="L27" i="4"/>
  <c r="K27" i="4"/>
  <c r="J27" i="4"/>
  <c r="I27" i="4"/>
  <c r="H27" i="4"/>
  <c r="G27" i="4"/>
  <c r="F27" i="4"/>
  <c r="E27" i="4"/>
  <c r="D27" i="4"/>
  <c r="C27" i="4"/>
  <c r="B27" i="4"/>
  <c r="Y27" i="2"/>
  <c r="X27" i="2"/>
  <c r="W27" i="2"/>
  <c r="V27" i="2"/>
  <c r="U27" i="2"/>
  <c r="T27" i="2"/>
  <c r="S27" i="2"/>
  <c r="R27" i="2"/>
  <c r="Q27" i="2"/>
  <c r="P27" i="2"/>
  <c r="O27" i="2"/>
  <c r="N27" i="2"/>
  <c r="M27" i="2"/>
  <c r="L27" i="2"/>
  <c r="K27" i="2"/>
  <c r="J27" i="2"/>
  <c r="I27" i="2"/>
  <c r="H27" i="2"/>
  <c r="G27" i="2"/>
  <c r="F27" i="2"/>
  <c r="E27" i="2"/>
  <c r="D27" i="2"/>
  <c r="C27" i="2"/>
  <c r="B27" i="2"/>
  <c r="Y5" i="20"/>
  <c r="W5" i="20"/>
  <c r="U5" i="20"/>
  <c r="S5" i="20"/>
  <c r="Q5" i="20"/>
  <c r="O5" i="20"/>
  <c r="M5" i="20"/>
  <c r="K5" i="20"/>
  <c r="I5" i="20"/>
  <c r="G5" i="20"/>
  <c r="E5" i="20"/>
  <c r="C5" i="20"/>
  <c r="Y27" i="3"/>
  <c r="X27" i="3"/>
  <c r="W27" i="3"/>
  <c r="V27" i="3"/>
  <c r="U27" i="3"/>
  <c r="T27" i="3"/>
  <c r="S27" i="3"/>
  <c r="R27" i="3"/>
  <c r="Q27" i="3"/>
  <c r="P27" i="3"/>
  <c r="O27" i="3"/>
  <c r="N27" i="3"/>
  <c r="M27" i="3"/>
  <c r="L27" i="3"/>
  <c r="K27" i="3"/>
  <c r="J27" i="3"/>
  <c r="Y22" i="3"/>
  <c r="X22" i="3"/>
  <c r="W22" i="3"/>
  <c r="V22" i="3"/>
  <c r="U22" i="3"/>
  <c r="T22" i="3"/>
  <c r="S22" i="3"/>
  <c r="R22" i="3"/>
  <c r="Q22" i="3"/>
  <c r="P22" i="3"/>
  <c r="O22" i="3"/>
  <c r="N22" i="3"/>
  <c r="M22" i="3"/>
  <c r="L22" i="3"/>
  <c r="K22" i="3"/>
  <c r="J22" i="3"/>
  <c r="Y14" i="3"/>
  <c r="X14" i="3"/>
  <c r="W14" i="3"/>
  <c r="V14" i="3"/>
  <c r="U14" i="3"/>
  <c r="U29" i="3" s="1"/>
  <c r="T14" i="3"/>
  <c r="S14" i="3"/>
  <c r="S29" i="3" s="1"/>
  <c r="R14" i="3"/>
  <c r="Q14" i="3"/>
  <c r="Q29" i="3" s="1"/>
  <c r="P14" i="3"/>
  <c r="O14" i="3"/>
  <c r="O29" i="3" s="1"/>
  <c r="N14" i="3"/>
  <c r="M14" i="3"/>
  <c r="M29" i="3" s="1"/>
  <c r="L14" i="3"/>
  <c r="K14" i="3"/>
  <c r="K29" i="3" s="1"/>
  <c r="J14" i="3"/>
  <c r="I14" i="3"/>
  <c r="H14" i="3"/>
  <c r="Y5" i="3"/>
  <c r="W5" i="3"/>
  <c r="U5" i="3"/>
  <c r="S5" i="3"/>
  <c r="Q5" i="3"/>
  <c r="O5" i="3"/>
  <c r="M5" i="3"/>
  <c r="K5" i="3"/>
  <c r="Y29" i="3" l="1"/>
  <c r="W29" i="3"/>
  <c r="B13" i="1"/>
  <c r="B13" i="21" s="1"/>
  <c r="C13" i="1"/>
  <c r="C13" i="21" s="1"/>
  <c r="D13" i="1"/>
  <c r="D13" i="21" s="1"/>
  <c r="E13" i="1"/>
  <c r="E13" i="21" s="1"/>
  <c r="F13" i="1"/>
  <c r="F13" i="21" s="1"/>
  <c r="G13" i="1"/>
  <c r="G13" i="21" s="1"/>
  <c r="H13" i="1"/>
  <c r="I13" i="1"/>
  <c r="I13" i="21" s="1"/>
  <c r="J13" i="1"/>
  <c r="J13" i="21" s="1"/>
  <c r="K13" i="1"/>
  <c r="K13" i="21" s="1"/>
  <c r="L13" i="1"/>
  <c r="L13" i="21" s="1"/>
  <c r="M13" i="1"/>
  <c r="N13" i="1"/>
  <c r="N13" i="21" s="1"/>
  <c r="O13" i="1"/>
  <c r="O13" i="21" s="1"/>
  <c r="P13" i="1"/>
  <c r="P13" i="21" s="1"/>
  <c r="Q13" i="1"/>
  <c r="Q13" i="21" s="1"/>
  <c r="R13" i="1"/>
  <c r="R13" i="21" s="1"/>
  <c r="S13" i="1"/>
  <c r="S13" i="21" s="1"/>
  <c r="T13" i="21"/>
  <c r="U13" i="21"/>
  <c r="V13" i="21"/>
  <c r="W13" i="21"/>
  <c r="X13" i="1"/>
  <c r="X13" i="21" s="1"/>
  <c r="Y13" i="1"/>
  <c r="Y13" i="21" s="1"/>
  <c r="Z13" i="1" l="1"/>
  <c r="H13" i="21"/>
  <c r="Z13" i="21" s="1"/>
  <c r="AA13" i="1"/>
  <c r="M13" i="21"/>
  <c r="AA13" i="21" s="1"/>
  <c r="J3" i="1"/>
  <c r="R21" i="1" l="1"/>
  <c r="S21" i="1"/>
  <c r="S7" i="1" l="1"/>
  <c r="AA38" i="21" l="1"/>
  <c r="Y36" i="3" l="1"/>
  <c r="Y40" i="3" s="1"/>
  <c r="X36" i="3"/>
  <c r="W36" i="3"/>
  <c r="W40" i="3" s="1"/>
  <c r="V36" i="3"/>
  <c r="U36" i="3"/>
  <c r="U40" i="3" s="1"/>
  <c r="T36" i="3"/>
  <c r="S36" i="3"/>
  <c r="S40" i="3" s="1"/>
  <c r="R36" i="3"/>
  <c r="Q36" i="3"/>
  <c r="Q40" i="3" s="1"/>
  <c r="P36" i="3"/>
  <c r="O36" i="3"/>
  <c r="O40" i="3" s="1"/>
  <c r="N36" i="3"/>
  <c r="M36" i="3"/>
  <c r="M40" i="3" s="1"/>
  <c r="L36" i="3"/>
  <c r="K36" i="3"/>
  <c r="K40" i="3" s="1"/>
  <c r="J36" i="3"/>
  <c r="I36" i="3"/>
  <c r="H36" i="3"/>
  <c r="G36" i="3"/>
  <c r="F36" i="3"/>
  <c r="E36" i="3"/>
  <c r="D36" i="3"/>
  <c r="C36" i="3"/>
  <c r="B36" i="3"/>
  <c r="AA35" i="3"/>
  <c r="Z35" i="3"/>
  <c r="AA34" i="3"/>
  <c r="Z34" i="3"/>
  <c r="AA33" i="3"/>
  <c r="Z33" i="3"/>
  <c r="AA32" i="3"/>
  <c r="Z32" i="3"/>
  <c r="I27" i="3"/>
  <c r="H27" i="3"/>
  <c r="G27" i="3"/>
  <c r="F27" i="3"/>
  <c r="E27" i="3"/>
  <c r="D27" i="3"/>
  <c r="C27" i="3"/>
  <c r="B27" i="3"/>
  <c r="AA26" i="3"/>
  <c r="Z26" i="3"/>
  <c r="AA25" i="3"/>
  <c r="Z25" i="3"/>
  <c r="I22" i="3"/>
  <c r="I29" i="3" s="1"/>
  <c r="H22" i="3"/>
  <c r="G22" i="3"/>
  <c r="F22" i="3"/>
  <c r="E22" i="3"/>
  <c r="D22" i="3"/>
  <c r="C22" i="3"/>
  <c r="B22" i="3"/>
  <c r="AA21" i="3"/>
  <c r="Z21" i="3"/>
  <c r="AA20" i="3"/>
  <c r="Z20" i="3"/>
  <c r="AA19" i="3"/>
  <c r="Z19" i="3"/>
  <c r="AA18" i="3"/>
  <c r="Z18" i="3"/>
  <c r="AA17" i="3"/>
  <c r="Z17" i="3"/>
  <c r="G14" i="3"/>
  <c r="G29" i="3" s="1"/>
  <c r="F14" i="3"/>
  <c r="E14" i="3"/>
  <c r="E29" i="3" s="1"/>
  <c r="D14" i="3"/>
  <c r="C14" i="3"/>
  <c r="C29" i="3" s="1"/>
  <c r="B14" i="3"/>
  <c r="AA13" i="3"/>
  <c r="Z13" i="3"/>
  <c r="AA12" i="3"/>
  <c r="Z12" i="3"/>
  <c r="AA11" i="3"/>
  <c r="Z11" i="3"/>
  <c r="AA10" i="3"/>
  <c r="Z10" i="3"/>
  <c r="AA7" i="3"/>
  <c r="I5" i="3"/>
  <c r="G5" i="3"/>
  <c r="E5" i="3"/>
  <c r="C5" i="3"/>
  <c r="AA4" i="3"/>
  <c r="AA3" i="3"/>
  <c r="Z3" i="3"/>
  <c r="Y36" i="2"/>
  <c r="X36" i="2"/>
  <c r="W36" i="2"/>
  <c r="V36" i="2"/>
  <c r="U36" i="2"/>
  <c r="T36" i="2"/>
  <c r="S36" i="2"/>
  <c r="R36" i="2"/>
  <c r="Q36" i="2"/>
  <c r="P36" i="2"/>
  <c r="O36" i="2"/>
  <c r="N36" i="2"/>
  <c r="M36" i="2"/>
  <c r="L36" i="2"/>
  <c r="K36" i="2"/>
  <c r="J36" i="2"/>
  <c r="I36" i="2"/>
  <c r="H36" i="2"/>
  <c r="G36" i="2"/>
  <c r="F36" i="2"/>
  <c r="E36" i="2"/>
  <c r="D36" i="2"/>
  <c r="C36" i="2"/>
  <c r="B36" i="2"/>
  <c r="AA35" i="2"/>
  <c r="Z35" i="2"/>
  <c r="AA34" i="2"/>
  <c r="Z34" i="2"/>
  <c r="AA33" i="2"/>
  <c r="Z33" i="2"/>
  <c r="AA32" i="2"/>
  <c r="Z32" i="2"/>
  <c r="AA26" i="2"/>
  <c r="Z26" i="2"/>
  <c r="AA25" i="2"/>
  <c r="Z25" i="2"/>
  <c r="Y22" i="2"/>
  <c r="X22" i="2"/>
  <c r="W22" i="2"/>
  <c r="V22" i="2"/>
  <c r="U22" i="2"/>
  <c r="T22" i="2"/>
  <c r="S22" i="2"/>
  <c r="R22" i="2"/>
  <c r="Q22" i="2"/>
  <c r="P22" i="2"/>
  <c r="O22" i="2"/>
  <c r="N22" i="2"/>
  <c r="M22" i="2"/>
  <c r="L22" i="2"/>
  <c r="K22" i="2"/>
  <c r="J22" i="2"/>
  <c r="I22" i="2"/>
  <c r="H22" i="2"/>
  <c r="G22" i="2"/>
  <c r="F22" i="2"/>
  <c r="E22" i="2"/>
  <c r="D22" i="2"/>
  <c r="C22" i="2"/>
  <c r="B22" i="2"/>
  <c r="AA21" i="2"/>
  <c r="Z21" i="2"/>
  <c r="AA20" i="2"/>
  <c r="Z20" i="2"/>
  <c r="AA19" i="2"/>
  <c r="Z19" i="2"/>
  <c r="AA18" i="2"/>
  <c r="Z18" i="2"/>
  <c r="AA17" i="2"/>
  <c r="Z17" i="2"/>
  <c r="Y14" i="2"/>
  <c r="X14" i="2"/>
  <c r="W14" i="2"/>
  <c r="V14" i="2"/>
  <c r="U14" i="2"/>
  <c r="T14" i="2"/>
  <c r="S14" i="2"/>
  <c r="R14" i="2"/>
  <c r="Q14" i="2"/>
  <c r="P14" i="2"/>
  <c r="O14" i="2"/>
  <c r="N14" i="2"/>
  <c r="M14" i="2"/>
  <c r="L14" i="2"/>
  <c r="K14" i="2"/>
  <c r="J14" i="2"/>
  <c r="I14" i="2"/>
  <c r="H14" i="2"/>
  <c r="G14" i="2"/>
  <c r="F14" i="2"/>
  <c r="E14" i="2"/>
  <c r="D14" i="2"/>
  <c r="C14" i="2"/>
  <c r="B14" i="2"/>
  <c r="AA13" i="2"/>
  <c r="Z13" i="2"/>
  <c r="AA12" i="2"/>
  <c r="Z12" i="2"/>
  <c r="AA11" i="2"/>
  <c r="Z11" i="2"/>
  <c r="AA10" i="2"/>
  <c r="Z10" i="2"/>
  <c r="AA7" i="2"/>
  <c r="Y5" i="2"/>
  <c r="W5" i="2"/>
  <c r="U5" i="2"/>
  <c r="S5" i="2"/>
  <c r="Q5" i="2"/>
  <c r="O5" i="2"/>
  <c r="M5" i="2"/>
  <c r="K5" i="2"/>
  <c r="I5" i="2"/>
  <c r="G5" i="2"/>
  <c r="E5" i="2"/>
  <c r="C5" i="2"/>
  <c r="AA4" i="2"/>
  <c r="AA3" i="2"/>
  <c r="Z3" i="2"/>
  <c r="Y36" i="4"/>
  <c r="X36" i="4"/>
  <c r="W36" i="4"/>
  <c r="V36" i="4"/>
  <c r="U36" i="4"/>
  <c r="T36" i="4"/>
  <c r="S36" i="4"/>
  <c r="R36" i="4"/>
  <c r="Q36" i="4"/>
  <c r="P36" i="4"/>
  <c r="O36" i="4"/>
  <c r="N36" i="4"/>
  <c r="M36" i="4"/>
  <c r="L36" i="4"/>
  <c r="K36" i="4"/>
  <c r="J36" i="4"/>
  <c r="I36" i="4"/>
  <c r="H36" i="4"/>
  <c r="G36" i="4"/>
  <c r="F36" i="4"/>
  <c r="E36" i="4"/>
  <c r="D36" i="4"/>
  <c r="C36" i="4"/>
  <c r="B36" i="4"/>
  <c r="AA35" i="4"/>
  <c r="Z35" i="4"/>
  <c r="AA34" i="4"/>
  <c r="Z34" i="4"/>
  <c r="AA33" i="4"/>
  <c r="Z33" i="4"/>
  <c r="AA32" i="4"/>
  <c r="Z32" i="4"/>
  <c r="AA26" i="4"/>
  <c r="Z26" i="4"/>
  <c r="AA25" i="4"/>
  <c r="Z25" i="4"/>
  <c r="Y22" i="4"/>
  <c r="X22" i="4"/>
  <c r="W22" i="4"/>
  <c r="V22" i="4"/>
  <c r="U22" i="4"/>
  <c r="T22" i="4"/>
  <c r="S22" i="4"/>
  <c r="R22" i="4"/>
  <c r="Q22" i="4"/>
  <c r="P22" i="4"/>
  <c r="O22" i="4"/>
  <c r="N22" i="4"/>
  <c r="M22" i="4"/>
  <c r="L22" i="4"/>
  <c r="K22" i="4"/>
  <c r="J22" i="4"/>
  <c r="I22" i="4"/>
  <c r="H22" i="4"/>
  <c r="G22" i="4"/>
  <c r="F22" i="4"/>
  <c r="E22" i="4"/>
  <c r="D22" i="4"/>
  <c r="C22" i="4"/>
  <c r="B22" i="4"/>
  <c r="AA21" i="4"/>
  <c r="Z21" i="4"/>
  <c r="AA20" i="4"/>
  <c r="Z20" i="4"/>
  <c r="AA19" i="4"/>
  <c r="Z19" i="4"/>
  <c r="AA18" i="4"/>
  <c r="Z18" i="4"/>
  <c r="AA17" i="4"/>
  <c r="Z17" i="4"/>
  <c r="Y14" i="4"/>
  <c r="X14" i="4"/>
  <c r="W14" i="4"/>
  <c r="V14" i="4"/>
  <c r="U14" i="4"/>
  <c r="T14" i="4"/>
  <c r="S14" i="4"/>
  <c r="R14" i="4"/>
  <c r="Q14" i="4"/>
  <c r="P14" i="4"/>
  <c r="O14" i="4"/>
  <c r="N14" i="4"/>
  <c r="M14" i="4"/>
  <c r="L14" i="4"/>
  <c r="K14" i="4"/>
  <c r="J14" i="4"/>
  <c r="I14" i="4"/>
  <c r="H14" i="4"/>
  <c r="G14" i="4"/>
  <c r="F14" i="4"/>
  <c r="E14" i="4"/>
  <c r="D14" i="4"/>
  <c r="C14" i="4"/>
  <c r="B14" i="4"/>
  <c r="AA13" i="4"/>
  <c r="Z13" i="4"/>
  <c r="AA12" i="4"/>
  <c r="Z12" i="4"/>
  <c r="AA11" i="4"/>
  <c r="Z11" i="4"/>
  <c r="AA10" i="4"/>
  <c r="Z10" i="4"/>
  <c r="AA7" i="4"/>
  <c r="Y5" i="4"/>
  <c r="W5" i="4"/>
  <c r="U5" i="4"/>
  <c r="S5" i="4"/>
  <c r="Q5" i="4"/>
  <c r="O5" i="4"/>
  <c r="M5" i="4"/>
  <c r="K5" i="4"/>
  <c r="I5" i="4"/>
  <c r="G5" i="4"/>
  <c r="E5" i="4"/>
  <c r="C5" i="4"/>
  <c r="AA4" i="4"/>
  <c r="AA3" i="4"/>
  <c r="Z3" i="4"/>
  <c r="Y36" i="5"/>
  <c r="X36" i="5"/>
  <c r="W36" i="5"/>
  <c r="V36" i="5"/>
  <c r="U36" i="5"/>
  <c r="T36" i="5"/>
  <c r="S36" i="5"/>
  <c r="R36" i="5"/>
  <c r="Q36" i="5"/>
  <c r="P36" i="5"/>
  <c r="O36" i="5"/>
  <c r="N36" i="5"/>
  <c r="M36" i="5"/>
  <c r="L36" i="5"/>
  <c r="K36" i="5"/>
  <c r="J36" i="5"/>
  <c r="I36" i="5"/>
  <c r="H36" i="5"/>
  <c r="G36" i="5"/>
  <c r="F36" i="5"/>
  <c r="E36" i="5"/>
  <c r="D36" i="5"/>
  <c r="C36" i="5"/>
  <c r="B36" i="5"/>
  <c r="AA35" i="5"/>
  <c r="Z35" i="5"/>
  <c r="AA34" i="5"/>
  <c r="Z34" i="5"/>
  <c r="AA33" i="5"/>
  <c r="Z33" i="5"/>
  <c r="AA32" i="5"/>
  <c r="Z32" i="5"/>
  <c r="AA26" i="5"/>
  <c r="Z26" i="5"/>
  <c r="AA25" i="5"/>
  <c r="Z25" i="5"/>
  <c r="Y22" i="5"/>
  <c r="X22" i="5"/>
  <c r="W22" i="5"/>
  <c r="V22" i="5"/>
  <c r="U22" i="5"/>
  <c r="T22" i="5"/>
  <c r="S22" i="5"/>
  <c r="R22" i="5"/>
  <c r="Q22" i="5"/>
  <c r="P22" i="5"/>
  <c r="O22" i="5"/>
  <c r="N22" i="5"/>
  <c r="M22" i="5"/>
  <c r="L22" i="5"/>
  <c r="K22" i="5"/>
  <c r="J22" i="5"/>
  <c r="I22" i="5"/>
  <c r="H22" i="5"/>
  <c r="G22" i="5"/>
  <c r="F22" i="5"/>
  <c r="E22" i="5"/>
  <c r="D22" i="5"/>
  <c r="C22" i="5"/>
  <c r="B22" i="5"/>
  <c r="AA21" i="5"/>
  <c r="Z21" i="5"/>
  <c r="AA20" i="5"/>
  <c r="Z20" i="5"/>
  <c r="AA19" i="5"/>
  <c r="Z19" i="5"/>
  <c r="AA18" i="5"/>
  <c r="Z18" i="5"/>
  <c r="AA17" i="5"/>
  <c r="Z17" i="5"/>
  <c r="Y14" i="5"/>
  <c r="X14" i="5"/>
  <c r="W14" i="5"/>
  <c r="V14" i="5"/>
  <c r="U14" i="5"/>
  <c r="T14" i="5"/>
  <c r="S14" i="5"/>
  <c r="R14" i="5"/>
  <c r="Q14" i="5"/>
  <c r="P14" i="5"/>
  <c r="O14" i="5"/>
  <c r="N14" i="5"/>
  <c r="M14" i="5"/>
  <c r="L14" i="5"/>
  <c r="K14" i="5"/>
  <c r="J14" i="5"/>
  <c r="I14" i="5"/>
  <c r="H14" i="5"/>
  <c r="G14" i="5"/>
  <c r="F14" i="5"/>
  <c r="E14" i="5"/>
  <c r="D14" i="5"/>
  <c r="C14" i="5"/>
  <c r="B14" i="5"/>
  <c r="AA13" i="5"/>
  <c r="Z13" i="5"/>
  <c r="AA12" i="5"/>
  <c r="Z12" i="5"/>
  <c r="AA11" i="5"/>
  <c r="Z11" i="5"/>
  <c r="AA10" i="5"/>
  <c r="Z10" i="5"/>
  <c r="AA7" i="5"/>
  <c r="Y5" i="5"/>
  <c r="W5" i="5"/>
  <c r="U5" i="5"/>
  <c r="S5" i="5"/>
  <c r="Q5" i="5"/>
  <c r="O5" i="5"/>
  <c r="M5" i="5"/>
  <c r="K5" i="5"/>
  <c r="I5" i="5"/>
  <c r="G5" i="5"/>
  <c r="E5" i="5"/>
  <c r="C5" i="5"/>
  <c r="AA4" i="5"/>
  <c r="AA3" i="5"/>
  <c r="Z3" i="5"/>
  <c r="Y36" i="6"/>
  <c r="X36" i="6"/>
  <c r="W36" i="6"/>
  <c r="V36" i="6"/>
  <c r="U36" i="6"/>
  <c r="T36" i="6"/>
  <c r="S36" i="6"/>
  <c r="R36" i="6"/>
  <c r="Q36" i="6"/>
  <c r="P36" i="6"/>
  <c r="O36" i="6"/>
  <c r="N36" i="6"/>
  <c r="M36" i="6"/>
  <c r="L36" i="6"/>
  <c r="K36" i="6"/>
  <c r="J36" i="6"/>
  <c r="I36" i="6"/>
  <c r="H36" i="6"/>
  <c r="G36" i="6"/>
  <c r="F36" i="6"/>
  <c r="E36" i="6"/>
  <c r="D36" i="6"/>
  <c r="C36" i="6"/>
  <c r="B36" i="6"/>
  <c r="AA35" i="6"/>
  <c r="Z35" i="6"/>
  <c r="AA34" i="6"/>
  <c r="Z34" i="6"/>
  <c r="AA33" i="6"/>
  <c r="Z33" i="6"/>
  <c r="AA32" i="6"/>
  <c r="Z32" i="6"/>
  <c r="AA26" i="6"/>
  <c r="Z26" i="6"/>
  <c r="AA25" i="6"/>
  <c r="Z25" i="6"/>
  <c r="Y22" i="6"/>
  <c r="X22" i="6"/>
  <c r="W22" i="6"/>
  <c r="V22" i="6"/>
  <c r="U22" i="6"/>
  <c r="T22" i="6"/>
  <c r="S22" i="6"/>
  <c r="R22" i="6"/>
  <c r="Q22" i="6"/>
  <c r="P22" i="6"/>
  <c r="O22" i="6"/>
  <c r="N22" i="6"/>
  <c r="M22" i="6"/>
  <c r="L22" i="6"/>
  <c r="K22" i="6"/>
  <c r="J22" i="6"/>
  <c r="I22" i="6"/>
  <c r="H22" i="6"/>
  <c r="G22" i="6"/>
  <c r="F22" i="6"/>
  <c r="E22" i="6"/>
  <c r="D22" i="6"/>
  <c r="C22" i="6"/>
  <c r="B22" i="6"/>
  <c r="AA21" i="6"/>
  <c r="Z21" i="6"/>
  <c r="AA20" i="6"/>
  <c r="Z20" i="6"/>
  <c r="AA19" i="6"/>
  <c r="Z19" i="6"/>
  <c r="AA18" i="6"/>
  <c r="Z18" i="6"/>
  <c r="AA17" i="6"/>
  <c r="Z17" i="6"/>
  <c r="Y14" i="6"/>
  <c r="X14" i="6"/>
  <c r="W14" i="6"/>
  <c r="V14" i="6"/>
  <c r="U14" i="6"/>
  <c r="T14" i="6"/>
  <c r="S14" i="6"/>
  <c r="R14" i="6"/>
  <c r="Q14" i="6"/>
  <c r="P14" i="6"/>
  <c r="O14" i="6"/>
  <c r="N14" i="6"/>
  <c r="M14" i="6"/>
  <c r="L14" i="6"/>
  <c r="K14" i="6"/>
  <c r="J14" i="6"/>
  <c r="I14" i="6"/>
  <c r="H14" i="6"/>
  <c r="G14" i="6"/>
  <c r="F14" i="6"/>
  <c r="E14" i="6"/>
  <c r="D14" i="6"/>
  <c r="C14" i="6"/>
  <c r="B14" i="6"/>
  <c r="AA13" i="6"/>
  <c r="Z13" i="6"/>
  <c r="AA12" i="6"/>
  <c r="Z12" i="6"/>
  <c r="AA11" i="6"/>
  <c r="Z11" i="6"/>
  <c r="AA10" i="6"/>
  <c r="Z10" i="6"/>
  <c r="AA7" i="6"/>
  <c r="Y5" i="6"/>
  <c r="W5" i="6"/>
  <c r="U5" i="6"/>
  <c r="S5" i="6"/>
  <c r="Q5" i="6"/>
  <c r="O5" i="6"/>
  <c r="M5" i="6"/>
  <c r="K5" i="6"/>
  <c r="I5" i="6"/>
  <c r="G5" i="6"/>
  <c r="E5" i="6"/>
  <c r="C5" i="6"/>
  <c r="AA4" i="6"/>
  <c r="AA3" i="6"/>
  <c r="Z3" i="6"/>
  <c r="Y36" i="7"/>
  <c r="X36" i="7"/>
  <c r="W36" i="7"/>
  <c r="V36" i="7"/>
  <c r="U36" i="7"/>
  <c r="T36" i="7"/>
  <c r="S36" i="7"/>
  <c r="R36" i="7"/>
  <c r="Q36" i="7"/>
  <c r="P36" i="7"/>
  <c r="O36" i="7"/>
  <c r="N36" i="7"/>
  <c r="M36" i="7"/>
  <c r="L36" i="7"/>
  <c r="K36" i="7"/>
  <c r="J36" i="7"/>
  <c r="I36" i="7"/>
  <c r="H36" i="7"/>
  <c r="G36" i="7"/>
  <c r="F36" i="7"/>
  <c r="E36" i="7"/>
  <c r="D36" i="7"/>
  <c r="C36" i="7"/>
  <c r="B36" i="7"/>
  <c r="AA35" i="7"/>
  <c r="Z35" i="7"/>
  <c r="AA34" i="7"/>
  <c r="Z34" i="7"/>
  <c r="AA33" i="7"/>
  <c r="Z33" i="7"/>
  <c r="AA32" i="7"/>
  <c r="Z32" i="7"/>
  <c r="AA26" i="7"/>
  <c r="Z26" i="7"/>
  <c r="AA25" i="7"/>
  <c r="Z25" i="7"/>
  <c r="Y22" i="7"/>
  <c r="X22" i="7"/>
  <c r="W22" i="7"/>
  <c r="V22" i="7"/>
  <c r="U22" i="7"/>
  <c r="T22" i="7"/>
  <c r="S22" i="7"/>
  <c r="R22" i="7"/>
  <c r="Q22" i="7"/>
  <c r="P22" i="7"/>
  <c r="O22" i="7"/>
  <c r="N22" i="7"/>
  <c r="M22" i="7"/>
  <c r="L22" i="7"/>
  <c r="K22" i="7"/>
  <c r="J22" i="7"/>
  <c r="I22" i="7"/>
  <c r="H22" i="7"/>
  <c r="G22" i="7"/>
  <c r="F22" i="7"/>
  <c r="E22" i="7"/>
  <c r="D22" i="7"/>
  <c r="C22" i="7"/>
  <c r="B22" i="7"/>
  <c r="AA21" i="7"/>
  <c r="Z21" i="7"/>
  <c r="AA20" i="7"/>
  <c r="Z20" i="7"/>
  <c r="AA19" i="7"/>
  <c r="Z19" i="7"/>
  <c r="AA18" i="7"/>
  <c r="Z18" i="7"/>
  <c r="AA17" i="7"/>
  <c r="Z17" i="7"/>
  <c r="Y14" i="7"/>
  <c r="X14" i="7"/>
  <c r="W14" i="7"/>
  <c r="V14" i="7"/>
  <c r="U14" i="7"/>
  <c r="T14" i="7"/>
  <c r="S14" i="7"/>
  <c r="R14" i="7"/>
  <c r="Q14" i="7"/>
  <c r="P14" i="7"/>
  <c r="O14" i="7"/>
  <c r="N14" i="7"/>
  <c r="M14" i="7"/>
  <c r="L14" i="7"/>
  <c r="K14" i="7"/>
  <c r="J14" i="7"/>
  <c r="I14" i="7"/>
  <c r="H14" i="7"/>
  <c r="G14" i="7"/>
  <c r="F14" i="7"/>
  <c r="E14" i="7"/>
  <c r="D14" i="7"/>
  <c r="C14" i="7"/>
  <c r="B14" i="7"/>
  <c r="AA13" i="7"/>
  <c r="Z13" i="7"/>
  <c r="AA12" i="7"/>
  <c r="Z12" i="7"/>
  <c r="AA11" i="7"/>
  <c r="Z11" i="7"/>
  <c r="AA10" i="7"/>
  <c r="Z10" i="7"/>
  <c r="AA7" i="7"/>
  <c r="Y5" i="7"/>
  <c r="W5" i="7"/>
  <c r="U5" i="7"/>
  <c r="S5" i="7"/>
  <c r="Q5" i="7"/>
  <c r="O5" i="7"/>
  <c r="M5" i="7"/>
  <c r="K5" i="7"/>
  <c r="I5" i="7"/>
  <c r="G5" i="7"/>
  <c r="E5" i="7"/>
  <c r="C5" i="7"/>
  <c r="AA4" i="7"/>
  <c r="AA3" i="7"/>
  <c r="Z3" i="7"/>
  <c r="Y36" i="8"/>
  <c r="X36" i="8"/>
  <c r="W36" i="8"/>
  <c r="V36" i="8"/>
  <c r="U36" i="8"/>
  <c r="T36" i="8"/>
  <c r="S36" i="8"/>
  <c r="R36" i="8"/>
  <c r="Q36" i="8"/>
  <c r="P36" i="8"/>
  <c r="O36" i="8"/>
  <c r="N36" i="8"/>
  <c r="M36" i="8"/>
  <c r="L36" i="8"/>
  <c r="K36" i="8"/>
  <c r="J36" i="8"/>
  <c r="I36" i="8"/>
  <c r="H36" i="8"/>
  <c r="G36" i="8"/>
  <c r="F36" i="8"/>
  <c r="E36" i="8"/>
  <c r="D36" i="8"/>
  <c r="C36" i="8"/>
  <c r="B36" i="8"/>
  <c r="AA35" i="8"/>
  <c r="Z35" i="8"/>
  <c r="AA34" i="8"/>
  <c r="Z34" i="8"/>
  <c r="AA33" i="8"/>
  <c r="Z33" i="8"/>
  <c r="AA32" i="8"/>
  <c r="Z32" i="8"/>
  <c r="AA26" i="8"/>
  <c r="Z26" i="8"/>
  <c r="AA25" i="8"/>
  <c r="Z25" i="8"/>
  <c r="Y22" i="8"/>
  <c r="X22" i="8"/>
  <c r="W22" i="8"/>
  <c r="V22" i="8"/>
  <c r="U22" i="8"/>
  <c r="T22" i="8"/>
  <c r="S22" i="8"/>
  <c r="R22" i="8"/>
  <c r="Q22" i="8"/>
  <c r="P22" i="8"/>
  <c r="O22" i="8"/>
  <c r="N22" i="8"/>
  <c r="M22" i="8"/>
  <c r="L22" i="8"/>
  <c r="K22" i="8"/>
  <c r="J22" i="8"/>
  <c r="I22" i="8"/>
  <c r="H22" i="8"/>
  <c r="G22" i="8"/>
  <c r="F22" i="8"/>
  <c r="E22" i="8"/>
  <c r="D22" i="8"/>
  <c r="C22" i="8"/>
  <c r="B22" i="8"/>
  <c r="AA21" i="8"/>
  <c r="Z21" i="8"/>
  <c r="AA20" i="8"/>
  <c r="Z20" i="8"/>
  <c r="AA19" i="8"/>
  <c r="Z19" i="8"/>
  <c r="AA18" i="8"/>
  <c r="Z18" i="8"/>
  <c r="AA17" i="8"/>
  <c r="Z17" i="8"/>
  <c r="Y14" i="8"/>
  <c r="X14" i="8"/>
  <c r="W14" i="8"/>
  <c r="V14" i="8"/>
  <c r="U14" i="8"/>
  <c r="T14" i="8"/>
  <c r="S14" i="8"/>
  <c r="R14" i="8"/>
  <c r="Q14" i="8"/>
  <c r="P14" i="8"/>
  <c r="O14" i="8"/>
  <c r="N14" i="8"/>
  <c r="M14" i="8"/>
  <c r="L14" i="8"/>
  <c r="K14" i="8"/>
  <c r="J14" i="8"/>
  <c r="I14" i="8"/>
  <c r="H14" i="8"/>
  <c r="G14" i="8"/>
  <c r="F14" i="8"/>
  <c r="E14" i="8"/>
  <c r="D14" i="8"/>
  <c r="C14" i="8"/>
  <c r="B14" i="8"/>
  <c r="AA13" i="8"/>
  <c r="Z13" i="8"/>
  <c r="AA12" i="8"/>
  <c r="Z12" i="8"/>
  <c r="AA11" i="8"/>
  <c r="Z11" i="8"/>
  <c r="AA10" i="8"/>
  <c r="Z10" i="8"/>
  <c r="AA7" i="8"/>
  <c r="Y5" i="8"/>
  <c r="W5" i="8"/>
  <c r="U5" i="8"/>
  <c r="S5" i="8"/>
  <c r="Q5" i="8"/>
  <c r="O5" i="8"/>
  <c r="M5" i="8"/>
  <c r="K5" i="8"/>
  <c r="I5" i="8"/>
  <c r="G5" i="8"/>
  <c r="E5" i="8"/>
  <c r="C5" i="8"/>
  <c r="AA4" i="8"/>
  <c r="AA3" i="8"/>
  <c r="Z3" i="8"/>
  <c r="Y36" i="9"/>
  <c r="X36" i="9"/>
  <c r="W36" i="9"/>
  <c r="V36" i="9"/>
  <c r="U36" i="9"/>
  <c r="T36" i="9"/>
  <c r="S36" i="9"/>
  <c r="R36" i="9"/>
  <c r="Q36" i="9"/>
  <c r="P36" i="9"/>
  <c r="O36" i="9"/>
  <c r="N36" i="9"/>
  <c r="M36" i="9"/>
  <c r="L36" i="9"/>
  <c r="K36" i="9"/>
  <c r="J36" i="9"/>
  <c r="I36" i="9"/>
  <c r="H36" i="9"/>
  <c r="G36" i="9"/>
  <c r="F36" i="9"/>
  <c r="E36" i="9"/>
  <c r="D36" i="9"/>
  <c r="C36" i="9"/>
  <c r="B36" i="9"/>
  <c r="AA35" i="9"/>
  <c r="Z35" i="9"/>
  <c r="AA34" i="9"/>
  <c r="Z34" i="9"/>
  <c r="AA33" i="9"/>
  <c r="Z33" i="9"/>
  <c r="AA32" i="9"/>
  <c r="Z32" i="9"/>
  <c r="AA26" i="9"/>
  <c r="Z26" i="9"/>
  <c r="AA25" i="9"/>
  <c r="Z25" i="9"/>
  <c r="Y22" i="9"/>
  <c r="X22" i="9"/>
  <c r="W22" i="9"/>
  <c r="V22" i="9"/>
  <c r="U22" i="9"/>
  <c r="T22" i="9"/>
  <c r="S22" i="9"/>
  <c r="R22" i="9"/>
  <c r="Q22" i="9"/>
  <c r="P22" i="9"/>
  <c r="O22" i="9"/>
  <c r="N22" i="9"/>
  <c r="M22" i="9"/>
  <c r="L22" i="9"/>
  <c r="K22" i="9"/>
  <c r="J22" i="9"/>
  <c r="I22" i="9"/>
  <c r="H22" i="9"/>
  <c r="G22" i="9"/>
  <c r="F22" i="9"/>
  <c r="E22" i="9"/>
  <c r="D22" i="9"/>
  <c r="C22" i="9"/>
  <c r="B22" i="9"/>
  <c r="AA21" i="9"/>
  <c r="Z21" i="9"/>
  <c r="AA20" i="9"/>
  <c r="Z20" i="9"/>
  <c r="AA19" i="9"/>
  <c r="Z19" i="9"/>
  <c r="AA18" i="9"/>
  <c r="Z18" i="9"/>
  <c r="AA17" i="9"/>
  <c r="Z17" i="9"/>
  <c r="Y14" i="9"/>
  <c r="X14" i="9"/>
  <c r="W14" i="9"/>
  <c r="V14" i="9"/>
  <c r="U14" i="9"/>
  <c r="T14" i="9"/>
  <c r="S14" i="9"/>
  <c r="R14" i="9"/>
  <c r="Q14" i="9"/>
  <c r="P14" i="9"/>
  <c r="O14" i="9"/>
  <c r="N14" i="9"/>
  <c r="M14" i="9"/>
  <c r="L14" i="9"/>
  <c r="K14" i="9"/>
  <c r="J14" i="9"/>
  <c r="I14" i="9"/>
  <c r="H14" i="9"/>
  <c r="G14" i="9"/>
  <c r="F14" i="9"/>
  <c r="E14" i="9"/>
  <c r="D14" i="9"/>
  <c r="C14" i="9"/>
  <c r="B14" i="9"/>
  <c r="AA13" i="9"/>
  <c r="Z13" i="9"/>
  <c r="AA12" i="9"/>
  <c r="Z12" i="9"/>
  <c r="AA11" i="9"/>
  <c r="Z11" i="9"/>
  <c r="AA10" i="9"/>
  <c r="Z10" i="9"/>
  <c r="AA7" i="9"/>
  <c r="Y5" i="9"/>
  <c r="W5" i="9"/>
  <c r="U5" i="9"/>
  <c r="S5" i="9"/>
  <c r="Q5" i="9"/>
  <c r="O5" i="9"/>
  <c r="M5" i="9"/>
  <c r="K5" i="9"/>
  <c r="I5" i="9"/>
  <c r="G5" i="9"/>
  <c r="E5" i="9"/>
  <c r="C5" i="9"/>
  <c r="AA4" i="9"/>
  <c r="AA3" i="9"/>
  <c r="Z3" i="9"/>
  <c r="Y36" i="10"/>
  <c r="X36" i="10"/>
  <c r="W36" i="10"/>
  <c r="V36" i="10"/>
  <c r="U36" i="10"/>
  <c r="T36" i="10"/>
  <c r="S36" i="10"/>
  <c r="R36" i="10"/>
  <c r="Q36" i="10"/>
  <c r="P36" i="10"/>
  <c r="O36" i="10"/>
  <c r="N36" i="10"/>
  <c r="M36" i="10"/>
  <c r="L36" i="10"/>
  <c r="K36" i="10"/>
  <c r="J36" i="10"/>
  <c r="I36" i="10"/>
  <c r="H36" i="10"/>
  <c r="G36" i="10"/>
  <c r="F36" i="10"/>
  <c r="E36" i="10"/>
  <c r="D36" i="10"/>
  <c r="C36" i="10"/>
  <c r="B36" i="10"/>
  <c r="AA35" i="10"/>
  <c r="Z35" i="10"/>
  <c r="AA34" i="10"/>
  <c r="Z34" i="10"/>
  <c r="AA33" i="10"/>
  <c r="Z33" i="10"/>
  <c r="AA32" i="10"/>
  <c r="Z32" i="10"/>
  <c r="AA26" i="10"/>
  <c r="Z26" i="10"/>
  <c r="AA25" i="10"/>
  <c r="Z25" i="10"/>
  <c r="Y22" i="10"/>
  <c r="X22" i="10"/>
  <c r="W22" i="10"/>
  <c r="V22" i="10"/>
  <c r="U22" i="10"/>
  <c r="T22" i="10"/>
  <c r="S22" i="10"/>
  <c r="R22" i="10"/>
  <c r="Q22" i="10"/>
  <c r="P22" i="10"/>
  <c r="O22" i="10"/>
  <c r="N22" i="10"/>
  <c r="M22" i="10"/>
  <c r="L22" i="10"/>
  <c r="K22" i="10"/>
  <c r="J22" i="10"/>
  <c r="I22" i="10"/>
  <c r="H22" i="10"/>
  <c r="G22" i="10"/>
  <c r="F22" i="10"/>
  <c r="E22" i="10"/>
  <c r="D22" i="10"/>
  <c r="C22" i="10"/>
  <c r="B22" i="10"/>
  <c r="AA21" i="10"/>
  <c r="Z21" i="10"/>
  <c r="AA20" i="10"/>
  <c r="Z20" i="10"/>
  <c r="AA19" i="10"/>
  <c r="Z19" i="10"/>
  <c r="AA18" i="10"/>
  <c r="Z18" i="10"/>
  <c r="AA17" i="10"/>
  <c r="Z17" i="10"/>
  <c r="Y14" i="10"/>
  <c r="X14" i="10"/>
  <c r="W14" i="10"/>
  <c r="V14" i="10"/>
  <c r="U14" i="10"/>
  <c r="T14" i="10"/>
  <c r="S14" i="10"/>
  <c r="R14" i="10"/>
  <c r="Q14" i="10"/>
  <c r="P14" i="10"/>
  <c r="O14" i="10"/>
  <c r="N14" i="10"/>
  <c r="M14" i="10"/>
  <c r="L14" i="10"/>
  <c r="K14" i="10"/>
  <c r="J14" i="10"/>
  <c r="I14" i="10"/>
  <c r="H14" i="10"/>
  <c r="G14" i="10"/>
  <c r="F14" i="10"/>
  <c r="E14" i="10"/>
  <c r="D14" i="10"/>
  <c r="C14" i="10"/>
  <c r="B14" i="10"/>
  <c r="AA13" i="10"/>
  <c r="Z13" i="10"/>
  <c r="AA12" i="10"/>
  <c r="Z12" i="10"/>
  <c r="AA11" i="10"/>
  <c r="Z11" i="10"/>
  <c r="AA10" i="10"/>
  <c r="Z10" i="10"/>
  <c r="AA7" i="10"/>
  <c r="Y5" i="10"/>
  <c r="W5" i="10"/>
  <c r="U5" i="10"/>
  <c r="S5" i="10"/>
  <c r="Q5" i="10"/>
  <c r="O5" i="10"/>
  <c r="M5" i="10"/>
  <c r="K5" i="10"/>
  <c r="I5" i="10"/>
  <c r="G5" i="10"/>
  <c r="E5" i="10"/>
  <c r="C5" i="10"/>
  <c r="AA4" i="10"/>
  <c r="AA3" i="10"/>
  <c r="Z3" i="10"/>
  <c r="Y36" i="11"/>
  <c r="X36" i="11"/>
  <c r="W36" i="11"/>
  <c r="V36" i="11"/>
  <c r="U36" i="11"/>
  <c r="T36" i="11"/>
  <c r="S36" i="11"/>
  <c r="R36" i="11"/>
  <c r="Q36" i="11"/>
  <c r="P36" i="11"/>
  <c r="O36" i="11"/>
  <c r="N36" i="11"/>
  <c r="M36" i="11"/>
  <c r="L36" i="11"/>
  <c r="K36" i="11"/>
  <c r="J36" i="11"/>
  <c r="I36" i="11"/>
  <c r="H36" i="11"/>
  <c r="G36" i="11"/>
  <c r="F36" i="11"/>
  <c r="E36" i="11"/>
  <c r="D36" i="11"/>
  <c r="C36" i="11"/>
  <c r="B36" i="11"/>
  <c r="AA35" i="11"/>
  <c r="Z35" i="11"/>
  <c r="AA34" i="11"/>
  <c r="Z34" i="11"/>
  <c r="AA33" i="11"/>
  <c r="Z33" i="11"/>
  <c r="AA32" i="11"/>
  <c r="Z32" i="11"/>
  <c r="Y22" i="11"/>
  <c r="X22" i="11"/>
  <c r="W22" i="11"/>
  <c r="V22" i="11"/>
  <c r="U22" i="11"/>
  <c r="T22" i="11"/>
  <c r="S22" i="11"/>
  <c r="R22" i="11"/>
  <c r="Q22" i="11"/>
  <c r="P22" i="11"/>
  <c r="O22" i="11"/>
  <c r="N22" i="11"/>
  <c r="M22" i="11"/>
  <c r="L22" i="11"/>
  <c r="K22" i="11"/>
  <c r="J22" i="11"/>
  <c r="I22" i="11"/>
  <c r="H22" i="11"/>
  <c r="G22" i="11"/>
  <c r="F22" i="11"/>
  <c r="E22" i="11"/>
  <c r="D22" i="11"/>
  <c r="C22" i="11"/>
  <c r="B22" i="11"/>
  <c r="AA20" i="11"/>
  <c r="Z20" i="11"/>
  <c r="AA19" i="11"/>
  <c r="Z19" i="11"/>
  <c r="AA18" i="11"/>
  <c r="Z18" i="11"/>
  <c r="AA17" i="11"/>
  <c r="Z17" i="11"/>
  <c r="Y14" i="11"/>
  <c r="X14" i="11"/>
  <c r="W14" i="11"/>
  <c r="V14" i="11"/>
  <c r="U14" i="11"/>
  <c r="U29" i="11" s="1"/>
  <c r="T14" i="11"/>
  <c r="S14" i="11"/>
  <c r="R14" i="11"/>
  <c r="Q14" i="11"/>
  <c r="P14" i="11"/>
  <c r="O14" i="11"/>
  <c r="N14" i="11"/>
  <c r="M14" i="11"/>
  <c r="L14" i="11"/>
  <c r="K14" i="11"/>
  <c r="J14" i="11"/>
  <c r="I14" i="11"/>
  <c r="H14" i="11"/>
  <c r="G14" i="11"/>
  <c r="F14" i="11"/>
  <c r="E14" i="11"/>
  <c r="D14" i="11"/>
  <c r="C14" i="11"/>
  <c r="B14" i="11"/>
  <c r="AA13" i="11"/>
  <c r="Z13" i="11"/>
  <c r="AA12" i="11"/>
  <c r="Z12" i="11"/>
  <c r="AA11" i="11"/>
  <c r="Z11" i="11"/>
  <c r="AA10" i="11"/>
  <c r="Z10" i="11"/>
  <c r="AA7" i="11"/>
  <c r="Y5" i="11"/>
  <c r="W5" i="11"/>
  <c r="U5" i="11"/>
  <c r="S5" i="11"/>
  <c r="Q5" i="11"/>
  <c r="O5" i="11"/>
  <c r="M5" i="11"/>
  <c r="K5" i="11"/>
  <c r="I5" i="11"/>
  <c r="G5" i="11"/>
  <c r="E5" i="11"/>
  <c r="C5" i="11"/>
  <c r="AA4" i="11"/>
  <c r="AA3" i="11"/>
  <c r="Z3" i="11"/>
  <c r="Y36" i="18"/>
  <c r="X36" i="18"/>
  <c r="W36" i="18"/>
  <c r="V36" i="18"/>
  <c r="U36" i="18"/>
  <c r="T36" i="18"/>
  <c r="S36" i="18"/>
  <c r="R36" i="18"/>
  <c r="Q36" i="18"/>
  <c r="P36" i="18"/>
  <c r="O36" i="18"/>
  <c r="N36" i="18"/>
  <c r="M36" i="18"/>
  <c r="L36" i="18"/>
  <c r="K36" i="18"/>
  <c r="J36" i="18"/>
  <c r="I36" i="18"/>
  <c r="H36" i="18"/>
  <c r="G36" i="18"/>
  <c r="F36" i="18"/>
  <c r="E36" i="18"/>
  <c r="D36" i="18"/>
  <c r="C36" i="18"/>
  <c r="B36" i="18"/>
  <c r="AA35" i="18"/>
  <c r="Z35" i="18"/>
  <c r="AA34" i="18"/>
  <c r="Z34" i="18"/>
  <c r="AA33" i="18"/>
  <c r="Z33" i="18"/>
  <c r="AA32" i="18"/>
  <c r="Z32" i="18"/>
  <c r="AA26" i="18"/>
  <c r="Z26" i="18"/>
  <c r="AA25" i="18"/>
  <c r="Z25" i="18"/>
  <c r="Y22" i="18"/>
  <c r="X22" i="18"/>
  <c r="W22" i="18"/>
  <c r="V22" i="18"/>
  <c r="U22" i="18"/>
  <c r="T22" i="18"/>
  <c r="S22" i="18"/>
  <c r="R22" i="18"/>
  <c r="Q22" i="18"/>
  <c r="P22" i="18"/>
  <c r="O22" i="18"/>
  <c r="N22" i="18"/>
  <c r="M22" i="18"/>
  <c r="L22" i="18"/>
  <c r="K22" i="18"/>
  <c r="J22" i="18"/>
  <c r="I22" i="18"/>
  <c r="H22" i="18"/>
  <c r="G22" i="18"/>
  <c r="F22" i="18"/>
  <c r="E22" i="18"/>
  <c r="D22" i="18"/>
  <c r="C22" i="18"/>
  <c r="B22" i="18"/>
  <c r="AA21" i="18"/>
  <c r="Z21" i="18"/>
  <c r="AA20" i="18"/>
  <c r="Z20" i="18"/>
  <c r="AA19" i="18"/>
  <c r="Z19" i="18"/>
  <c r="AA18" i="18"/>
  <c r="Z18" i="18"/>
  <c r="AA17" i="18"/>
  <c r="Z17" i="18"/>
  <c r="Y14" i="18"/>
  <c r="X14" i="18"/>
  <c r="W14" i="18"/>
  <c r="V14" i="18"/>
  <c r="U14" i="18"/>
  <c r="T14" i="18"/>
  <c r="S14" i="18"/>
  <c r="R14" i="18"/>
  <c r="Q14" i="18"/>
  <c r="P14" i="18"/>
  <c r="O14" i="18"/>
  <c r="N14" i="18"/>
  <c r="M14" i="18"/>
  <c r="L14" i="18"/>
  <c r="K14" i="18"/>
  <c r="J14" i="18"/>
  <c r="I14" i="18"/>
  <c r="H14" i="18"/>
  <c r="G14" i="18"/>
  <c r="F14" i="18"/>
  <c r="E14" i="18"/>
  <c r="D14" i="18"/>
  <c r="C14" i="18"/>
  <c r="B14" i="18"/>
  <c r="AA13" i="18"/>
  <c r="Z13" i="18"/>
  <c r="AA12" i="18"/>
  <c r="Z12" i="18"/>
  <c r="AA11" i="18"/>
  <c r="Z11" i="18"/>
  <c r="AA10" i="18"/>
  <c r="Z10" i="18"/>
  <c r="AA7" i="18"/>
  <c r="Y5" i="18"/>
  <c r="W5" i="18"/>
  <c r="U5" i="18"/>
  <c r="S5" i="18"/>
  <c r="Q5" i="18"/>
  <c r="O5" i="18"/>
  <c r="M5" i="18"/>
  <c r="K5" i="18"/>
  <c r="I5" i="18"/>
  <c r="G5" i="18"/>
  <c r="E5" i="18"/>
  <c r="C5" i="18"/>
  <c r="AA4" i="18"/>
  <c r="AA3" i="18"/>
  <c r="Z3" i="18"/>
  <c r="Y36" i="12"/>
  <c r="X36" i="12"/>
  <c r="W36" i="12"/>
  <c r="V36" i="12"/>
  <c r="U36" i="12"/>
  <c r="T36" i="12"/>
  <c r="S36" i="12"/>
  <c r="R36" i="12"/>
  <c r="Q36" i="12"/>
  <c r="P36" i="12"/>
  <c r="O36" i="12"/>
  <c r="N36" i="12"/>
  <c r="M36" i="12"/>
  <c r="L36" i="12"/>
  <c r="K36" i="12"/>
  <c r="J36" i="12"/>
  <c r="I36" i="12"/>
  <c r="H36" i="12"/>
  <c r="G36" i="12"/>
  <c r="F36" i="12"/>
  <c r="E36" i="12"/>
  <c r="D36" i="12"/>
  <c r="C36" i="12"/>
  <c r="B36" i="12"/>
  <c r="AA35" i="12"/>
  <c r="Z35" i="12"/>
  <c r="AA34" i="12"/>
  <c r="Z34" i="12"/>
  <c r="AA33" i="12"/>
  <c r="Z33" i="12"/>
  <c r="AA32" i="12"/>
  <c r="Z32" i="12"/>
  <c r="AA26" i="12"/>
  <c r="Z26" i="12"/>
  <c r="AA25" i="12"/>
  <c r="Z25" i="12"/>
  <c r="Y22" i="12"/>
  <c r="X22" i="12"/>
  <c r="W22" i="12"/>
  <c r="V22" i="12"/>
  <c r="U22" i="12"/>
  <c r="T22" i="12"/>
  <c r="S22" i="12"/>
  <c r="R22" i="12"/>
  <c r="Q22" i="12"/>
  <c r="P22" i="12"/>
  <c r="O22" i="12"/>
  <c r="N22" i="12"/>
  <c r="M22" i="12"/>
  <c r="L22" i="12"/>
  <c r="K22" i="12"/>
  <c r="J22" i="12"/>
  <c r="I22" i="12"/>
  <c r="H22" i="12"/>
  <c r="G22" i="12"/>
  <c r="F22" i="12"/>
  <c r="E22" i="12"/>
  <c r="D22" i="12"/>
  <c r="C22" i="12"/>
  <c r="B22" i="12"/>
  <c r="AA21" i="12"/>
  <c r="Z21" i="12"/>
  <c r="AA20" i="12"/>
  <c r="Z20" i="12"/>
  <c r="AA19" i="12"/>
  <c r="Z19" i="12"/>
  <c r="AA18" i="12"/>
  <c r="Z18" i="12"/>
  <c r="AA17" i="12"/>
  <c r="Z17" i="12"/>
  <c r="Y14" i="12"/>
  <c r="X14" i="12"/>
  <c r="W14" i="12"/>
  <c r="V14" i="12"/>
  <c r="U14" i="12"/>
  <c r="T14" i="12"/>
  <c r="S14" i="12"/>
  <c r="R14" i="12"/>
  <c r="Q14" i="12"/>
  <c r="P14" i="12"/>
  <c r="O14" i="12"/>
  <c r="N14" i="12"/>
  <c r="M14" i="12"/>
  <c r="L14" i="12"/>
  <c r="K14" i="12"/>
  <c r="J14" i="12"/>
  <c r="I14" i="12"/>
  <c r="H14" i="12"/>
  <c r="G14" i="12"/>
  <c r="F14" i="12"/>
  <c r="E14" i="12"/>
  <c r="D14" i="12"/>
  <c r="C14" i="12"/>
  <c r="B14" i="12"/>
  <c r="AA13" i="12"/>
  <c r="Z13" i="12"/>
  <c r="AA12" i="12"/>
  <c r="Z12" i="12"/>
  <c r="AA11" i="12"/>
  <c r="Z11" i="12"/>
  <c r="AA10" i="12"/>
  <c r="Z10" i="12"/>
  <c r="AA7" i="12"/>
  <c r="Y5" i="12"/>
  <c r="W5" i="12"/>
  <c r="U5" i="12"/>
  <c r="S5" i="12"/>
  <c r="Q5" i="12"/>
  <c r="O5" i="12"/>
  <c r="M5" i="12"/>
  <c r="K5" i="12"/>
  <c r="I5" i="12"/>
  <c r="G5" i="12"/>
  <c r="E5" i="12"/>
  <c r="C5" i="12"/>
  <c r="AA4" i="12"/>
  <c r="AA3" i="12"/>
  <c r="Z3" i="12"/>
  <c r="Y36" i="13"/>
  <c r="X36" i="13"/>
  <c r="W36" i="13"/>
  <c r="V36" i="13"/>
  <c r="U36" i="13"/>
  <c r="T36" i="13"/>
  <c r="S36" i="13"/>
  <c r="R36" i="13"/>
  <c r="Q36" i="13"/>
  <c r="P36" i="13"/>
  <c r="O36" i="13"/>
  <c r="N36" i="13"/>
  <c r="M36" i="13"/>
  <c r="L36" i="13"/>
  <c r="K36" i="13"/>
  <c r="J36" i="13"/>
  <c r="I36" i="13"/>
  <c r="H36" i="13"/>
  <c r="G36" i="13"/>
  <c r="F36" i="13"/>
  <c r="E36" i="13"/>
  <c r="D36" i="13"/>
  <c r="C36" i="13"/>
  <c r="B36" i="13"/>
  <c r="AA35" i="13"/>
  <c r="Z35" i="13"/>
  <c r="AA34" i="13"/>
  <c r="Z34" i="13"/>
  <c r="AA33" i="13"/>
  <c r="Z33" i="13"/>
  <c r="AA32" i="13"/>
  <c r="Z32" i="13"/>
  <c r="AA26" i="13"/>
  <c r="Z26" i="13"/>
  <c r="AA25" i="13"/>
  <c r="Z25" i="13"/>
  <c r="Y22" i="13"/>
  <c r="X22" i="13"/>
  <c r="W22" i="13"/>
  <c r="V22" i="13"/>
  <c r="U22" i="13"/>
  <c r="T22" i="13"/>
  <c r="S22" i="13"/>
  <c r="R22" i="13"/>
  <c r="Q22" i="13"/>
  <c r="P22" i="13"/>
  <c r="O22" i="13"/>
  <c r="N22" i="13"/>
  <c r="M22" i="13"/>
  <c r="L22" i="13"/>
  <c r="K22" i="13"/>
  <c r="J22" i="13"/>
  <c r="I22" i="13"/>
  <c r="H22" i="13"/>
  <c r="G22" i="13"/>
  <c r="F22" i="13"/>
  <c r="E22" i="13"/>
  <c r="D22" i="13"/>
  <c r="C22" i="13"/>
  <c r="B22" i="13"/>
  <c r="AA21" i="13"/>
  <c r="Z21" i="13"/>
  <c r="AA20" i="13"/>
  <c r="Z20" i="13"/>
  <c r="AA19" i="13"/>
  <c r="Z19" i="13"/>
  <c r="AA18" i="13"/>
  <c r="Z18" i="13"/>
  <c r="AA17" i="13"/>
  <c r="Z17" i="13"/>
  <c r="Y14" i="13"/>
  <c r="X14" i="13"/>
  <c r="W14" i="13"/>
  <c r="V14" i="13"/>
  <c r="U14" i="13"/>
  <c r="T14" i="13"/>
  <c r="S14" i="13"/>
  <c r="R14" i="13"/>
  <c r="Q14" i="13"/>
  <c r="P14" i="13"/>
  <c r="O14" i="13"/>
  <c r="N14" i="13"/>
  <c r="M14" i="13"/>
  <c r="L14" i="13"/>
  <c r="K14" i="13"/>
  <c r="J14" i="13"/>
  <c r="I14" i="13"/>
  <c r="H14" i="13"/>
  <c r="G14" i="13"/>
  <c r="F14" i="13"/>
  <c r="E14" i="13"/>
  <c r="D14" i="13"/>
  <c r="C14" i="13"/>
  <c r="B14" i="13"/>
  <c r="AA13" i="13"/>
  <c r="Z13" i="13"/>
  <c r="AA12" i="13"/>
  <c r="Z12" i="13"/>
  <c r="AA11" i="13"/>
  <c r="Z11" i="13"/>
  <c r="AA10" i="13"/>
  <c r="Z10" i="13"/>
  <c r="AA7" i="13"/>
  <c r="Y5" i="13"/>
  <c r="W5" i="13"/>
  <c r="U5" i="13"/>
  <c r="S5" i="13"/>
  <c r="Q5" i="13"/>
  <c r="O5" i="13"/>
  <c r="M5" i="13"/>
  <c r="K5" i="13"/>
  <c r="I5" i="13"/>
  <c r="G5" i="13"/>
  <c r="E5" i="13"/>
  <c r="C5" i="13"/>
  <c r="AA4" i="13"/>
  <c r="AA3" i="13"/>
  <c r="Z3" i="13"/>
  <c r="Y36" i="14"/>
  <c r="X36" i="14"/>
  <c r="W36" i="14"/>
  <c r="V36" i="14"/>
  <c r="U36" i="14"/>
  <c r="T36" i="14"/>
  <c r="S36" i="14"/>
  <c r="R36" i="14"/>
  <c r="Q36" i="14"/>
  <c r="P36" i="14"/>
  <c r="O36" i="14"/>
  <c r="N36" i="14"/>
  <c r="M36" i="14"/>
  <c r="L36" i="14"/>
  <c r="K36" i="14"/>
  <c r="J36" i="14"/>
  <c r="I36" i="14"/>
  <c r="H36" i="14"/>
  <c r="G36" i="14"/>
  <c r="F36" i="14"/>
  <c r="E36" i="14"/>
  <c r="D36" i="14"/>
  <c r="C36" i="14"/>
  <c r="B36" i="14"/>
  <c r="AA26" i="14"/>
  <c r="Z26" i="14"/>
  <c r="AA25" i="14"/>
  <c r="Z25" i="14"/>
  <c r="Y22" i="14"/>
  <c r="X22" i="14"/>
  <c r="W22" i="14"/>
  <c r="V22" i="14"/>
  <c r="U22" i="14"/>
  <c r="T22" i="14"/>
  <c r="S22" i="14"/>
  <c r="R22" i="14"/>
  <c r="Q22" i="14"/>
  <c r="P22" i="14"/>
  <c r="O22" i="14"/>
  <c r="N22" i="14"/>
  <c r="M22" i="14"/>
  <c r="L22" i="14"/>
  <c r="K22" i="14"/>
  <c r="J22" i="14"/>
  <c r="I22" i="14"/>
  <c r="H22" i="14"/>
  <c r="G22" i="14"/>
  <c r="F22" i="14"/>
  <c r="E22" i="14"/>
  <c r="D22" i="14"/>
  <c r="C22" i="14"/>
  <c r="B22" i="14"/>
  <c r="AA21" i="14"/>
  <c r="Z21" i="14"/>
  <c r="AA20" i="14"/>
  <c r="Z20" i="14"/>
  <c r="AA19" i="14"/>
  <c r="Z19" i="14"/>
  <c r="AA18" i="14"/>
  <c r="Z18" i="14"/>
  <c r="AA17" i="14"/>
  <c r="Z17" i="14"/>
  <c r="Y14" i="14"/>
  <c r="X14" i="14"/>
  <c r="W14" i="14"/>
  <c r="V14" i="14"/>
  <c r="U14" i="14"/>
  <c r="T14" i="14"/>
  <c r="S14" i="14"/>
  <c r="R14" i="14"/>
  <c r="Q14" i="14"/>
  <c r="P14" i="14"/>
  <c r="O14" i="14"/>
  <c r="N14" i="14"/>
  <c r="M14" i="14"/>
  <c r="L14" i="14"/>
  <c r="K14" i="14"/>
  <c r="J14" i="14"/>
  <c r="I14" i="14"/>
  <c r="H14" i="14"/>
  <c r="G14" i="14"/>
  <c r="F14" i="14"/>
  <c r="E14" i="14"/>
  <c r="D14" i="14"/>
  <c r="C14" i="14"/>
  <c r="B14" i="14"/>
  <c r="AA13" i="14"/>
  <c r="Z13" i="14"/>
  <c r="AA12" i="14"/>
  <c r="Z12" i="14"/>
  <c r="AA11" i="14"/>
  <c r="Z11" i="14"/>
  <c r="AA10" i="14"/>
  <c r="Z10" i="14"/>
  <c r="AA7" i="14"/>
  <c r="Y5" i="14"/>
  <c r="W5" i="14"/>
  <c r="U5" i="14"/>
  <c r="S5" i="14"/>
  <c r="Q5" i="14"/>
  <c r="O5" i="14"/>
  <c r="M5" i="14"/>
  <c r="K5" i="14"/>
  <c r="I5" i="14"/>
  <c r="G5" i="14"/>
  <c r="E5" i="14"/>
  <c r="C5" i="14"/>
  <c r="AA4" i="14"/>
  <c r="AA3" i="14"/>
  <c r="Z3" i="14"/>
  <c r="Y36" i="15"/>
  <c r="X36" i="15"/>
  <c r="W36" i="15"/>
  <c r="V36" i="15"/>
  <c r="U36" i="15"/>
  <c r="T36" i="15"/>
  <c r="S36" i="15"/>
  <c r="R36" i="15"/>
  <c r="Q36" i="15"/>
  <c r="P36" i="15"/>
  <c r="O36" i="15"/>
  <c r="N36" i="15"/>
  <c r="M36" i="15"/>
  <c r="L36" i="15"/>
  <c r="K36" i="15"/>
  <c r="J36" i="15"/>
  <c r="I36" i="15"/>
  <c r="H36" i="15"/>
  <c r="G36" i="15"/>
  <c r="F36" i="15"/>
  <c r="E36" i="15"/>
  <c r="D36" i="15"/>
  <c r="C36" i="15"/>
  <c r="B36" i="15"/>
  <c r="AA35" i="15"/>
  <c r="Z35" i="15"/>
  <c r="AA34" i="15"/>
  <c r="Z34" i="15"/>
  <c r="AA33" i="15"/>
  <c r="Z33" i="15"/>
  <c r="AA32" i="15"/>
  <c r="Z32" i="15"/>
  <c r="AA26" i="15"/>
  <c r="Z26" i="15"/>
  <c r="AA25" i="15"/>
  <c r="Z25" i="15"/>
  <c r="Y22" i="15"/>
  <c r="X22" i="15"/>
  <c r="W22" i="15"/>
  <c r="V22" i="15"/>
  <c r="U22" i="15"/>
  <c r="T22" i="15"/>
  <c r="S22" i="15"/>
  <c r="R22" i="15"/>
  <c r="Q22" i="15"/>
  <c r="P22" i="15"/>
  <c r="O22" i="15"/>
  <c r="N22" i="15"/>
  <c r="M22" i="15"/>
  <c r="L22" i="15"/>
  <c r="K22" i="15"/>
  <c r="J22" i="15"/>
  <c r="I22" i="15"/>
  <c r="H22" i="15"/>
  <c r="G22" i="15"/>
  <c r="F22" i="15"/>
  <c r="E22" i="15"/>
  <c r="D22" i="15"/>
  <c r="C22" i="15"/>
  <c r="B22" i="15"/>
  <c r="AA21" i="15"/>
  <c r="Z21" i="15"/>
  <c r="AA20" i="15"/>
  <c r="Z20" i="15"/>
  <c r="AA19" i="15"/>
  <c r="Z19" i="15"/>
  <c r="AA18" i="15"/>
  <c r="Z18" i="15"/>
  <c r="AA17" i="15"/>
  <c r="Z17" i="15"/>
  <c r="Y14" i="15"/>
  <c r="X14" i="15"/>
  <c r="W14" i="15"/>
  <c r="V14" i="15"/>
  <c r="U14" i="15"/>
  <c r="T14" i="15"/>
  <c r="S14" i="15"/>
  <c r="R14" i="15"/>
  <c r="Q14" i="15"/>
  <c r="P14" i="15"/>
  <c r="O14" i="15"/>
  <c r="N14" i="15"/>
  <c r="M14" i="15"/>
  <c r="L14" i="15"/>
  <c r="K14" i="15"/>
  <c r="J14" i="15"/>
  <c r="I14" i="15"/>
  <c r="H14" i="15"/>
  <c r="G14" i="15"/>
  <c r="F14" i="15"/>
  <c r="E14" i="15"/>
  <c r="D14" i="15"/>
  <c r="C14" i="15"/>
  <c r="B14" i="15"/>
  <c r="AA13" i="15"/>
  <c r="Z13" i="15"/>
  <c r="AA12" i="15"/>
  <c r="Z12" i="15"/>
  <c r="AA11" i="15"/>
  <c r="Z11" i="15"/>
  <c r="AA10" i="15"/>
  <c r="Z10" i="15"/>
  <c r="AA7" i="15"/>
  <c r="Y5" i="15"/>
  <c r="W5" i="15"/>
  <c r="U5" i="15"/>
  <c r="S5" i="15"/>
  <c r="Q5" i="15"/>
  <c r="O5" i="15"/>
  <c r="M5" i="15"/>
  <c r="K5" i="15"/>
  <c r="I5" i="15"/>
  <c r="G5" i="15"/>
  <c r="E5" i="15"/>
  <c r="C5" i="15"/>
  <c r="AA4" i="15"/>
  <c r="AA3" i="15"/>
  <c r="Z3" i="15"/>
  <c r="Y36" i="16"/>
  <c r="X36" i="16"/>
  <c r="W36" i="16"/>
  <c r="V36" i="16"/>
  <c r="U36" i="16"/>
  <c r="T36" i="16"/>
  <c r="S36" i="16"/>
  <c r="R36" i="16"/>
  <c r="Q36" i="16"/>
  <c r="P36" i="16"/>
  <c r="O36" i="16"/>
  <c r="N36" i="16"/>
  <c r="M36" i="16"/>
  <c r="L36" i="16"/>
  <c r="K36" i="16"/>
  <c r="J36" i="16"/>
  <c r="I36" i="16"/>
  <c r="H36" i="16"/>
  <c r="G36" i="16"/>
  <c r="F36" i="16"/>
  <c r="E36" i="16"/>
  <c r="D36" i="16"/>
  <c r="C36" i="16"/>
  <c r="B36" i="16"/>
  <c r="AA35" i="16"/>
  <c r="Z35" i="16"/>
  <c r="AA34" i="16"/>
  <c r="Z34" i="16"/>
  <c r="AA33" i="16"/>
  <c r="Z33" i="16"/>
  <c r="AA32" i="16"/>
  <c r="Z32" i="16"/>
  <c r="AA26" i="16"/>
  <c r="Z26" i="16"/>
  <c r="AA25" i="16"/>
  <c r="Z25" i="16"/>
  <c r="Y22" i="16"/>
  <c r="X22" i="16"/>
  <c r="W22" i="16"/>
  <c r="V22" i="16"/>
  <c r="U22" i="16"/>
  <c r="T22" i="16"/>
  <c r="S22" i="16"/>
  <c r="R22" i="16"/>
  <c r="Q22" i="16"/>
  <c r="P22" i="16"/>
  <c r="O22" i="16"/>
  <c r="N22" i="16"/>
  <c r="M22" i="16"/>
  <c r="L22" i="16"/>
  <c r="K22" i="16"/>
  <c r="J22" i="16"/>
  <c r="I22" i="16"/>
  <c r="H22" i="16"/>
  <c r="G22" i="16"/>
  <c r="F22" i="16"/>
  <c r="E22" i="16"/>
  <c r="D22" i="16"/>
  <c r="C22" i="16"/>
  <c r="B22" i="16"/>
  <c r="AA21" i="16"/>
  <c r="Z21" i="16"/>
  <c r="AA20" i="16"/>
  <c r="Z20" i="16"/>
  <c r="AA19" i="16"/>
  <c r="Z19" i="16"/>
  <c r="AA18" i="16"/>
  <c r="Z18" i="16"/>
  <c r="AA17" i="16"/>
  <c r="Z17" i="16"/>
  <c r="X14" i="16"/>
  <c r="W14" i="16"/>
  <c r="V14" i="16"/>
  <c r="U14" i="16"/>
  <c r="T14" i="16"/>
  <c r="S14" i="16"/>
  <c r="R14" i="16"/>
  <c r="Q14" i="16"/>
  <c r="P14" i="16"/>
  <c r="O14" i="16"/>
  <c r="N14" i="16"/>
  <c r="M14" i="16"/>
  <c r="L14" i="16"/>
  <c r="K14" i="16"/>
  <c r="J14" i="16"/>
  <c r="I14" i="16"/>
  <c r="H14" i="16"/>
  <c r="G14" i="16"/>
  <c r="F14" i="16"/>
  <c r="E14" i="16"/>
  <c r="D14" i="16"/>
  <c r="C14" i="16"/>
  <c r="B14" i="16"/>
  <c r="AA13" i="16"/>
  <c r="Z13" i="16"/>
  <c r="AA12" i="16"/>
  <c r="Z12" i="16"/>
  <c r="AA11" i="16"/>
  <c r="Z11" i="16"/>
  <c r="AA10" i="16"/>
  <c r="Z10" i="16"/>
  <c r="AA7" i="16"/>
  <c r="Y5" i="16"/>
  <c r="W5" i="16"/>
  <c r="U5" i="16"/>
  <c r="S5" i="16"/>
  <c r="Q5" i="16"/>
  <c r="O5" i="16"/>
  <c r="M5" i="16"/>
  <c r="K5" i="16"/>
  <c r="I5" i="16"/>
  <c r="G5" i="16"/>
  <c r="E5" i="16"/>
  <c r="C5" i="16"/>
  <c r="AA4" i="16"/>
  <c r="AA3" i="16"/>
  <c r="Z3" i="16"/>
  <c r="Y35" i="1"/>
  <c r="Y35" i="21" s="1"/>
  <c r="X35" i="1"/>
  <c r="X35" i="21" s="1"/>
  <c r="W35" i="1"/>
  <c r="W35" i="21" s="1"/>
  <c r="V35" i="1"/>
  <c r="V35" i="21" s="1"/>
  <c r="U35" i="1"/>
  <c r="U35" i="21" s="1"/>
  <c r="T35" i="1"/>
  <c r="T35" i="21" s="1"/>
  <c r="S35" i="1"/>
  <c r="S35" i="21" s="1"/>
  <c r="R35" i="1"/>
  <c r="R35" i="21" s="1"/>
  <c r="Q35" i="1"/>
  <c r="Q35" i="21" s="1"/>
  <c r="P35" i="1"/>
  <c r="P35" i="21" s="1"/>
  <c r="O35" i="1"/>
  <c r="O35" i="21" s="1"/>
  <c r="N35" i="1"/>
  <c r="N35" i="21" s="1"/>
  <c r="M35" i="1"/>
  <c r="M35" i="21" s="1"/>
  <c r="L35" i="1"/>
  <c r="L35" i="21" s="1"/>
  <c r="K35" i="1"/>
  <c r="K35" i="21" s="1"/>
  <c r="J35" i="1"/>
  <c r="J35" i="21" s="1"/>
  <c r="I35" i="1"/>
  <c r="I35" i="21" s="1"/>
  <c r="H35" i="1"/>
  <c r="H35" i="21" s="1"/>
  <c r="G35" i="1"/>
  <c r="G35" i="21" s="1"/>
  <c r="F35" i="1"/>
  <c r="F35" i="21" s="1"/>
  <c r="E35" i="1"/>
  <c r="E35" i="21" s="1"/>
  <c r="D35" i="1"/>
  <c r="D35" i="21" s="1"/>
  <c r="C35" i="1"/>
  <c r="C35" i="21" s="1"/>
  <c r="B35" i="1"/>
  <c r="B35" i="21" s="1"/>
  <c r="Y34" i="1"/>
  <c r="Y34" i="21" s="1"/>
  <c r="X34" i="1"/>
  <c r="X34" i="21" s="1"/>
  <c r="W34" i="1"/>
  <c r="W34" i="21" s="1"/>
  <c r="V34" i="1"/>
  <c r="V34" i="21" s="1"/>
  <c r="U34" i="1"/>
  <c r="U34" i="21" s="1"/>
  <c r="T34" i="1"/>
  <c r="T34" i="21" s="1"/>
  <c r="S34" i="1"/>
  <c r="S34" i="21" s="1"/>
  <c r="R34" i="1"/>
  <c r="R34" i="21" s="1"/>
  <c r="Q34" i="1"/>
  <c r="Q34" i="21" s="1"/>
  <c r="P34" i="1"/>
  <c r="P34" i="21" s="1"/>
  <c r="O34" i="1"/>
  <c r="O34" i="21" s="1"/>
  <c r="N34" i="1"/>
  <c r="M34" i="1"/>
  <c r="L34" i="1"/>
  <c r="L34" i="21" s="1"/>
  <c r="K34" i="1"/>
  <c r="K34" i="21" s="1"/>
  <c r="J34" i="1"/>
  <c r="J34" i="21" s="1"/>
  <c r="I34" i="1"/>
  <c r="I34" i="21" s="1"/>
  <c r="H34" i="1"/>
  <c r="H34" i="21" s="1"/>
  <c r="G34" i="1"/>
  <c r="G34" i="21" s="1"/>
  <c r="F34" i="1"/>
  <c r="F34" i="21" s="1"/>
  <c r="E34" i="1"/>
  <c r="E34" i="21" s="1"/>
  <c r="D34" i="1"/>
  <c r="D34" i="21" s="1"/>
  <c r="C34" i="1"/>
  <c r="C34" i="21" s="1"/>
  <c r="B34" i="1"/>
  <c r="B34" i="21" s="1"/>
  <c r="Y33" i="1"/>
  <c r="Y33" i="21" s="1"/>
  <c r="X33" i="1"/>
  <c r="X33" i="21" s="1"/>
  <c r="W33" i="1"/>
  <c r="W33" i="21" s="1"/>
  <c r="V33" i="1"/>
  <c r="V33" i="21" s="1"/>
  <c r="U33" i="1"/>
  <c r="U33" i="21" s="1"/>
  <c r="T33" i="1"/>
  <c r="T33" i="21" s="1"/>
  <c r="S33" i="1"/>
  <c r="S33" i="21" s="1"/>
  <c r="R33" i="1"/>
  <c r="R33" i="21" s="1"/>
  <c r="Q33" i="1"/>
  <c r="Q33" i="21" s="1"/>
  <c r="P33" i="1"/>
  <c r="P33" i="21" s="1"/>
  <c r="O33" i="1"/>
  <c r="N33" i="1"/>
  <c r="N33" i="21" s="1"/>
  <c r="M33" i="1"/>
  <c r="M33" i="21" s="1"/>
  <c r="L33" i="1"/>
  <c r="L33" i="21" s="1"/>
  <c r="K33" i="1"/>
  <c r="K33" i="21" s="1"/>
  <c r="J33" i="1"/>
  <c r="J33" i="21" s="1"/>
  <c r="I33" i="1"/>
  <c r="I33" i="21" s="1"/>
  <c r="H33" i="1"/>
  <c r="H33" i="21" s="1"/>
  <c r="G33" i="1"/>
  <c r="G33" i="21" s="1"/>
  <c r="F33" i="1"/>
  <c r="F33" i="21" s="1"/>
  <c r="E33" i="1"/>
  <c r="E33" i="21" s="1"/>
  <c r="D33" i="1"/>
  <c r="D33" i="21" s="1"/>
  <c r="C33" i="1"/>
  <c r="B33" i="1"/>
  <c r="B33" i="21" s="1"/>
  <c r="Y32" i="1"/>
  <c r="Y32" i="21" s="1"/>
  <c r="X32" i="1"/>
  <c r="X32" i="21" s="1"/>
  <c r="W32" i="1"/>
  <c r="W32" i="21" s="1"/>
  <c r="V32" i="1"/>
  <c r="V32" i="21" s="1"/>
  <c r="U32" i="1"/>
  <c r="U32" i="21" s="1"/>
  <c r="T32" i="1"/>
  <c r="T32" i="21" s="1"/>
  <c r="S32" i="1"/>
  <c r="S32" i="21" s="1"/>
  <c r="R32" i="1"/>
  <c r="R32" i="21" s="1"/>
  <c r="Q32" i="1"/>
  <c r="Q32" i="21" s="1"/>
  <c r="P32" i="1"/>
  <c r="P32" i="21" s="1"/>
  <c r="O32" i="1"/>
  <c r="O32" i="21" s="1"/>
  <c r="N32" i="1"/>
  <c r="N32" i="21" s="1"/>
  <c r="M32" i="1"/>
  <c r="M32" i="21" s="1"/>
  <c r="L32" i="1"/>
  <c r="L32" i="21" s="1"/>
  <c r="K32" i="1"/>
  <c r="J32" i="1"/>
  <c r="J32" i="21" s="1"/>
  <c r="I32" i="1"/>
  <c r="I32" i="21" s="1"/>
  <c r="H32" i="1"/>
  <c r="H32" i="21" s="1"/>
  <c r="G32" i="1"/>
  <c r="G32" i="21" s="1"/>
  <c r="F32" i="1"/>
  <c r="F32" i="21" s="1"/>
  <c r="E32" i="1"/>
  <c r="E32" i="21" s="1"/>
  <c r="D32" i="1"/>
  <c r="D32" i="21" s="1"/>
  <c r="C32" i="1"/>
  <c r="B32" i="1"/>
  <c r="B32" i="21" s="1"/>
  <c r="Y26" i="1"/>
  <c r="X26" i="1"/>
  <c r="X26" i="21" s="1"/>
  <c r="W26" i="21"/>
  <c r="V26" i="21"/>
  <c r="U26" i="21"/>
  <c r="T26" i="21"/>
  <c r="S26" i="1"/>
  <c r="S26" i="21" s="1"/>
  <c r="R26" i="1"/>
  <c r="R26" i="21" s="1"/>
  <c r="Q26" i="1"/>
  <c r="P26" i="1"/>
  <c r="P26" i="21" s="1"/>
  <c r="O26" i="1"/>
  <c r="O26" i="21" s="1"/>
  <c r="N26" i="1"/>
  <c r="N26" i="21" s="1"/>
  <c r="M26" i="1"/>
  <c r="M26" i="21" s="1"/>
  <c r="L26" i="1"/>
  <c r="L26" i="21" s="1"/>
  <c r="K26" i="1"/>
  <c r="K26" i="21" s="1"/>
  <c r="J26" i="1"/>
  <c r="J26" i="21" s="1"/>
  <c r="I26" i="1"/>
  <c r="I26" i="21" s="1"/>
  <c r="H26" i="1"/>
  <c r="H26" i="21" s="1"/>
  <c r="G26" i="1"/>
  <c r="G26" i="21" s="1"/>
  <c r="F26" i="1"/>
  <c r="F26" i="21" s="1"/>
  <c r="E26" i="1"/>
  <c r="D26" i="1"/>
  <c r="C26" i="1"/>
  <c r="C26" i="21" s="1"/>
  <c r="B26" i="1"/>
  <c r="B26" i="21" s="1"/>
  <c r="Y25" i="1"/>
  <c r="X25" i="1"/>
  <c r="S25" i="1"/>
  <c r="R25" i="1"/>
  <c r="Q25" i="1"/>
  <c r="P25" i="1"/>
  <c r="O25" i="1"/>
  <c r="N25" i="1"/>
  <c r="M25" i="1"/>
  <c r="L25" i="1"/>
  <c r="K25" i="1"/>
  <c r="J25" i="1"/>
  <c r="I25" i="1"/>
  <c r="H25" i="1"/>
  <c r="G25" i="1"/>
  <c r="F25" i="1"/>
  <c r="E25" i="1"/>
  <c r="D25" i="1"/>
  <c r="C25" i="1"/>
  <c r="B25" i="1"/>
  <c r="Y21" i="1"/>
  <c r="Y21" i="21" s="1"/>
  <c r="X21" i="1"/>
  <c r="X21" i="21" s="1"/>
  <c r="W21" i="21"/>
  <c r="V21" i="21"/>
  <c r="U21" i="21"/>
  <c r="T21" i="21"/>
  <c r="S21" i="21"/>
  <c r="R21" i="21"/>
  <c r="Q21" i="1"/>
  <c r="Q21" i="21" s="1"/>
  <c r="P21" i="1"/>
  <c r="P21" i="21" s="1"/>
  <c r="O21" i="1"/>
  <c r="O21" i="21" s="1"/>
  <c r="N21" i="1"/>
  <c r="N21" i="21" s="1"/>
  <c r="M21" i="1"/>
  <c r="M21" i="21" s="1"/>
  <c r="L21" i="1"/>
  <c r="L21" i="21" s="1"/>
  <c r="K21" i="1"/>
  <c r="K21" i="21" s="1"/>
  <c r="J21" i="1"/>
  <c r="J21" i="21" s="1"/>
  <c r="I21" i="1"/>
  <c r="I21" i="21" s="1"/>
  <c r="H21" i="1"/>
  <c r="H21" i="21" s="1"/>
  <c r="G21" i="1"/>
  <c r="G21" i="21" s="1"/>
  <c r="F21" i="1"/>
  <c r="F21" i="21" s="1"/>
  <c r="E21" i="1"/>
  <c r="E21" i="21" s="1"/>
  <c r="D21" i="1"/>
  <c r="D21" i="21" s="1"/>
  <c r="C21" i="1"/>
  <c r="C21" i="21" s="1"/>
  <c r="B21" i="1"/>
  <c r="B21" i="21" s="1"/>
  <c r="Y20" i="1"/>
  <c r="Y20" i="21" s="1"/>
  <c r="X20" i="1"/>
  <c r="X20" i="21" s="1"/>
  <c r="W20" i="1"/>
  <c r="W20" i="21" s="1"/>
  <c r="V20" i="1"/>
  <c r="V20" i="21" s="1"/>
  <c r="U20" i="1"/>
  <c r="U20" i="21" s="1"/>
  <c r="T20" i="1"/>
  <c r="T20" i="21" s="1"/>
  <c r="S20" i="1"/>
  <c r="S20" i="21" s="1"/>
  <c r="R20" i="1"/>
  <c r="R20" i="21" s="1"/>
  <c r="Q20" i="1"/>
  <c r="Q20" i="21" s="1"/>
  <c r="P20" i="1"/>
  <c r="P20" i="21" s="1"/>
  <c r="O20" i="1"/>
  <c r="O20" i="21" s="1"/>
  <c r="N20" i="1"/>
  <c r="M20" i="1"/>
  <c r="M20" i="21" s="1"/>
  <c r="L20" i="1"/>
  <c r="L20" i="21" s="1"/>
  <c r="K20" i="1"/>
  <c r="K20" i="21" s="1"/>
  <c r="J20" i="1"/>
  <c r="J20" i="21" s="1"/>
  <c r="I20" i="1"/>
  <c r="I20" i="21" s="1"/>
  <c r="H20" i="1"/>
  <c r="H20" i="21" s="1"/>
  <c r="G20" i="1"/>
  <c r="G20" i="21" s="1"/>
  <c r="F20" i="1"/>
  <c r="F20" i="21" s="1"/>
  <c r="E20" i="1"/>
  <c r="E20" i="21" s="1"/>
  <c r="D20" i="1"/>
  <c r="D20" i="21" s="1"/>
  <c r="C20" i="1"/>
  <c r="C20" i="21" s="1"/>
  <c r="B20" i="1"/>
  <c r="B20" i="21" s="1"/>
  <c r="Y19" i="1"/>
  <c r="Y19" i="21" s="1"/>
  <c r="X19" i="1"/>
  <c r="X19" i="21" s="1"/>
  <c r="W19" i="1"/>
  <c r="W19" i="21" s="1"/>
  <c r="V19" i="1"/>
  <c r="V19" i="21" s="1"/>
  <c r="U19" i="1"/>
  <c r="U19" i="21" s="1"/>
  <c r="T19" i="1"/>
  <c r="T19" i="21" s="1"/>
  <c r="S19" i="1"/>
  <c r="S19" i="21" s="1"/>
  <c r="R19" i="1"/>
  <c r="R19" i="21" s="1"/>
  <c r="Q19" i="1"/>
  <c r="Q19" i="21" s="1"/>
  <c r="P19" i="1"/>
  <c r="P19" i="21" s="1"/>
  <c r="O19" i="1"/>
  <c r="O19" i="21" s="1"/>
  <c r="N19" i="1"/>
  <c r="N19" i="21" s="1"/>
  <c r="M19" i="1"/>
  <c r="M19" i="21" s="1"/>
  <c r="L19" i="1"/>
  <c r="L19" i="21" s="1"/>
  <c r="K19" i="1"/>
  <c r="K19" i="21" s="1"/>
  <c r="J19" i="1"/>
  <c r="J19" i="21" s="1"/>
  <c r="I19" i="1"/>
  <c r="I19" i="21" s="1"/>
  <c r="H19" i="1"/>
  <c r="H19" i="21" s="1"/>
  <c r="G19" i="1"/>
  <c r="G19" i="21" s="1"/>
  <c r="F19" i="1"/>
  <c r="F19" i="21" s="1"/>
  <c r="E19" i="1"/>
  <c r="D19" i="1"/>
  <c r="D19" i="21" s="1"/>
  <c r="C19" i="1"/>
  <c r="B19" i="1"/>
  <c r="Y18" i="1"/>
  <c r="Y18" i="21" s="1"/>
  <c r="X18" i="1"/>
  <c r="X18" i="21" s="1"/>
  <c r="W18" i="1"/>
  <c r="W18" i="21" s="1"/>
  <c r="V18" i="1"/>
  <c r="V18" i="21" s="1"/>
  <c r="U18" i="1"/>
  <c r="U18" i="21" s="1"/>
  <c r="T18" i="1"/>
  <c r="T18" i="21" s="1"/>
  <c r="S18" i="1"/>
  <c r="S18" i="21" s="1"/>
  <c r="R18" i="1"/>
  <c r="R18" i="21" s="1"/>
  <c r="Q18" i="1"/>
  <c r="Q18" i="21" s="1"/>
  <c r="P18" i="1"/>
  <c r="P18" i="21" s="1"/>
  <c r="O18" i="1"/>
  <c r="O18" i="21" s="1"/>
  <c r="N18" i="1"/>
  <c r="N18" i="21" s="1"/>
  <c r="M18" i="1"/>
  <c r="M18" i="21" s="1"/>
  <c r="L18" i="1"/>
  <c r="L18" i="21" s="1"/>
  <c r="K18" i="1"/>
  <c r="K18" i="21" s="1"/>
  <c r="J18" i="1"/>
  <c r="J18" i="21" s="1"/>
  <c r="I18" i="1"/>
  <c r="I18" i="21" s="1"/>
  <c r="H18" i="1"/>
  <c r="H18" i="21" s="1"/>
  <c r="G18" i="1"/>
  <c r="G18" i="21" s="1"/>
  <c r="F18" i="1"/>
  <c r="F18" i="21" s="1"/>
  <c r="E18" i="1"/>
  <c r="E18" i="21" s="1"/>
  <c r="D18" i="1"/>
  <c r="D18" i="21" s="1"/>
  <c r="C18" i="1"/>
  <c r="C18" i="21" s="1"/>
  <c r="B18" i="1"/>
  <c r="Y17" i="1"/>
  <c r="Y17" i="21" s="1"/>
  <c r="X17" i="1"/>
  <c r="X17" i="21" s="1"/>
  <c r="W17" i="1"/>
  <c r="W17" i="21" s="1"/>
  <c r="V17" i="1"/>
  <c r="V17" i="21" s="1"/>
  <c r="U17" i="1"/>
  <c r="T17" i="1"/>
  <c r="T17" i="21" s="1"/>
  <c r="S17" i="1"/>
  <c r="S17" i="21" s="1"/>
  <c r="R17" i="1"/>
  <c r="Q17" i="1"/>
  <c r="Q17" i="21" s="1"/>
  <c r="P17" i="1"/>
  <c r="P17" i="21" s="1"/>
  <c r="O17" i="1"/>
  <c r="O17" i="21" s="1"/>
  <c r="N17" i="1"/>
  <c r="N17" i="21" s="1"/>
  <c r="M17" i="1"/>
  <c r="M17" i="21" s="1"/>
  <c r="L17" i="1"/>
  <c r="L17" i="21" s="1"/>
  <c r="K17" i="1"/>
  <c r="J17" i="1"/>
  <c r="J17" i="21" s="1"/>
  <c r="I17" i="1"/>
  <c r="I17" i="21" s="1"/>
  <c r="H17" i="1"/>
  <c r="H17" i="21" s="1"/>
  <c r="G17" i="1"/>
  <c r="F17" i="1"/>
  <c r="F17" i="21" s="1"/>
  <c r="E17" i="1"/>
  <c r="E17" i="21" s="1"/>
  <c r="D17" i="1"/>
  <c r="D17" i="21" s="1"/>
  <c r="C17" i="1"/>
  <c r="C17" i="21" s="1"/>
  <c r="B17" i="1"/>
  <c r="Y12" i="1"/>
  <c r="Y12" i="21" s="1"/>
  <c r="X12" i="1"/>
  <c r="X12" i="21" s="1"/>
  <c r="W12" i="1"/>
  <c r="W12" i="21" s="1"/>
  <c r="V12" i="1"/>
  <c r="V12" i="21" s="1"/>
  <c r="U12" i="1"/>
  <c r="U12" i="21" s="1"/>
  <c r="T12" i="1"/>
  <c r="T12" i="21" s="1"/>
  <c r="S12" i="1"/>
  <c r="S12" i="21" s="1"/>
  <c r="R12" i="1"/>
  <c r="R12" i="21" s="1"/>
  <c r="Q12" i="1"/>
  <c r="Q12" i="21" s="1"/>
  <c r="P12" i="1"/>
  <c r="P12" i="21" s="1"/>
  <c r="O12" i="1"/>
  <c r="O12" i="21" s="1"/>
  <c r="N12" i="1"/>
  <c r="N12" i="21" s="1"/>
  <c r="M12" i="1"/>
  <c r="M12" i="21" s="1"/>
  <c r="L12" i="1"/>
  <c r="L12" i="21" s="1"/>
  <c r="K12" i="1"/>
  <c r="K12" i="21" s="1"/>
  <c r="J12" i="1"/>
  <c r="J12" i="21" s="1"/>
  <c r="I12" i="1"/>
  <c r="I12" i="21" s="1"/>
  <c r="H12" i="1"/>
  <c r="H12" i="21" s="1"/>
  <c r="G12" i="1"/>
  <c r="G12" i="21" s="1"/>
  <c r="F12" i="1"/>
  <c r="F12" i="21" s="1"/>
  <c r="E12" i="1"/>
  <c r="E12" i="21" s="1"/>
  <c r="D12" i="1"/>
  <c r="D12" i="21" s="1"/>
  <c r="C12" i="1"/>
  <c r="C12" i="21" s="1"/>
  <c r="B12" i="1"/>
  <c r="B12" i="21" s="1"/>
  <c r="Y11" i="1"/>
  <c r="Y11" i="21" s="1"/>
  <c r="X11" i="1"/>
  <c r="X11" i="21" s="1"/>
  <c r="W11" i="1"/>
  <c r="W11" i="21" s="1"/>
  <c r="V11" i="1"/>
  <c r="V11" i="21" s="1"/>
  <c r="U11" i="1"/>
  <c r="U11" i="21" s="1"/>
  <c r="T11" i="1"/>
  <c r="T11" i="21" s="1"/>
  <c r="S11" i="1"/>
  <c r="S11" i="21" s="1"/>
  <c r="R11" i="1"/>
  <c r="R11" i="21" s="1"/>
  <c r="Q11" i="1"/>
  <c r="Q11" i="21" s="1"/>
  <c r="P11" i="1"/>
  <c r="P11" i="21" s="1"/>
  <c r="O11" i="1"/>
  <c r="O11" i="21" s="1"/>
  <c r="N11" i="1"/>
  <c r="N11" i="21" s="1"/>
  <c r="M11" i="1"/>
  <c r="M11" i="21" s="1"/>
  <c r="L11" i="1"/>
  <c r="L11" i="21" s="1"/>
  <c r="K11" i="1"/>
  <c r="K11" i="21" s="1"/>
  <c r="J11" i="1"/>
  <c r="J11" i="21" s="1"/>
  <c r="I11" i="1"/>
  <c r="I11" i="21" s="1"/>
  <c r="H11" i="1"/>
  <c r="H11" i="21" s="1"/>
  <c r="G11" i="1"/>
  <c r="G11" i="21" s="1"/>
  <c r="F11" i="1"/>
  <c r="F11" i="21" s="1"/>
  <c r="E11" i="1"/>
  <c r="E11" i="21" s="1"/>
  <c r="D11" i="1"/>
  <c r="D11" i="21" s="1"/>
  <c r="C11" i="1"/>
  <c r="C11" i="21" s="1"/>
  <c r="B11" i="1"/>
  <c r="B11" i="21" s="1"/>
  <c r="Y10" i="1"/>
  <c r="X10" i="1"/>
  <c r="X10" i="21" s="1"/>
  <c r="W10" i="1"/>
  <c r="W10" i="21" s="1"/>
  <c r="V10" i="1"/>
  <c r="U10" i="1"/>
  <c r="T10" i="1"/>
  <c r="T10" i="21" s="1"/>
  <c r="S10" i="1"/>
  <c r="S10" i="21" s="1"/>
  <c r="R10" i="1"/>
  <c r="R14" i="1" s="1"/>
  <c r="Q10" i="1"/>
  <c r="Q10" i="21" s="1"/>
  <c r="P10" i="1"/>
  <c r="P10" i="21" s="1"/>
  <c r="O10" i="1"/>
  <c r="O10" i="21" s="1"/>
  <c r="N10" i="1"/>
  <c r="N10" i="21" s="1"/>
  <c r="M10" i="1"/>
  <c r="M10" i="21" s="1"/>
  <c r="L10" i="1"/>
  <c r="L10" i="21" s="1"/>
  <c r="K10" i="1"/>
  <c r="K10" i="21" s="1"/>
  <c r="J10" i="1"/>
  <c r="J14" i="1" s="1"/>
  <c r="I10" i="1"/>
  <c r="I10" i="21" s="1"/>
  <c r="H10" i="1"/>
  <c r="H10" i="21" s="1"/>
  <c r="G10" i="1"/>
  <c r="G10" i="21" s="1"/>
  <c r="F10" i="1"/>
  <c r="F10" i="21" s="1"/>
  <c r="E10" i="1"/>
  <c r="E10" i="21" s="1"/>
  <c r="D10" i="1"/>
  <c r="D10" i="21" s="1"/>
  <c r="C10" i="1"/>
  <c r="C10" i="21" s="1"/>
  <c r="B10" i="1"/>
  <c r="Y7" i="1"/>
  <c r="W7" i="1"/>
  <c r="U7" i="1"/>
  <c r="S7" i="21"/>
  <c r="Q7" i="1"/>
  <c r="O7" i="1"/>
  <c r="M7" i="1"/>
  <c r="K7" i="1"/>
  <c r="I7" i="1"/>
  <c r="G7" i="1"/>
  <c r="E7" i="1"/>
  <c r="C7" i="1"/>
  <c r="Y4" i="1"/>
  <c r="Y4" i="21" s="1"/>
  <c r="W4" i="1"/>
  <c r="U4" i="1"/>
  <c r="U4" i="21" s="1"/>
  <c r="S4" i="1"/>
  <c r="S4" i="21" s="1"/>
  <c r="Q4" i="1"/>
  <c r="Q4" i="21" s="1"/>
  <c r="O4" i="1"/>
  <c r="M4" i="1"/>
  <c r="M4" i="21" s="1"/>
  <c r="K4" i="1"/>
  <c r="K4" i="21" s="1"/>
  <c r="I4" i="1"/>
  <c r="I4" i="21" s="1"/>
  <c r="G4" i="1"/>
  <c r="G4" i="21" s="1"/>
  <c r="E4" i="1"/>
  <c r="E4" i="21" s="1"/>
  <c r="C4" i="1"/>
  <c r="C4" i="21" s="1"/>
  <c r="Y3" i="1"/>
  <c r="W3" i="1"/>
  <c r="U3" i="1"/>
  <c r="U3" i="21" s="1"/>
  <c r="S3" i="1"/>
  <c r="Q3" i="1"/>
  <c r="O3" i="1"/>
  <c r="O3" i="21" s="1"/>
  <c r="M3" i="1"/>
  <c r="M5" i="1" s="1"/>
  <c r="K3" i="1"/>
  <c r="K5" i="1" s="1"/>
  <c r="I3" i="1"/>
  <c r="I5" i="1" s="1"/>
  <c r="G3" i="1"/>
  <c r="G3" i="21" s="1"/>
  <c r="E3" i="1"/>
  <c r="E5" i="1" s="1"/>
  <c r="C3" i="1"/>
  <c r="C5" i="1" s="1"/>
  <c r="X3" i="1"/>
  <c r="X3" i="21" s="1"/>
  <c r="V3" i="1"/>
  <c r="V3" i="21" s="1"/>
  <c r="T3" i="1"/>
  <c r="T3" i="21" s="1"/>
  <c r="R3" i="1"/>
  <c r="R3" i="21" s="1"/>
  <c r="P3" i="1"/>
  <c r="P3" i="21" s="1"/>
  <c r="N3" i="1"/>
  <c r="N3" i="21" s="1"/>
  <c r="L3" i="1"/>
  <c r="L3" i="21" s="1"/>
  <c r="J3" i="21"/>
  <c r="H3" i="1"/>
  <c r="H3" i="21" s="1"/>
  <c r="F3" i="1"/>
  <c r="F3" i="21" s="1"/>
  <c r="D3" i="1"/>
  <c r="D3" i="21" s="1"/>
  <c r="B3" i="1"/>
  <c r="B3" i="21" s="1"/>
  <c r="AA36" i="20"/>
  <c r="Z36" i="20"/>
  <c r="Y36" i="20"/>
  <c r="X36" i="20"/>
  <c r="W36" i="20"/>
  <c r="V36" i="20"/>
  <c r="U36" i="20"/>
  <c r="T36" i="20"/>
  <c r="S36" i="20"/>
  <c r="R36" i="20"/>
  <c r="Q36" i="20"/>
  <c r="P36" i="20"/>
  <c r="O36" i="20"/>
  <c r="N36" i="20"/>
  <c r="M36" i="20"/>
  <c r="L36" i="20"/>
  <c r="K36" i="20"/>
  <c r="J36" i="20"/>
  <c r="I36" i="20"/>
  <c r="H36" i="20"/>
  <c r="G36" i="20"/>
  <c r="F36" i="20"/>
  <c r="E36" i="20"/>
  <c r="D36" i="20"/>
  <c r="C36" i="20"/>
  <c r="B36" i="20"/>
  <c r="Y22" i="20"/>
  <c r="X22" i="20"/>
  <c r="W22" i="20"/>
  <c r="V22" i="20"/>
  <c r="U22" i="20"/>
  <c r="T22" i="20"/>
  <c r="S22" i="20"/>
  <c r="R22" i="20"/>
  <c r="Q22" i="20"/>
  <c r="P22" i="20"/>
  <c r="O22" i="20"/>
  <c r="N22" i="20"/>
  <c r="M22" i="20"/>
  <c r="L22" i="20"/>
  <c r="K22" i="20"/>
  <c r="J22" i="20"/>
  <c r="I22" i="20"/>
  <c r="H22" i="20"/>
  <c r="G22" i="20"/>
  <c r="F22" i="20"/>
  <c r="E22" i="20"/>
  <c r="D22" i="20"/>
  <c r="C22" i="20"/>
  <c r="B22" i="20"/>
  <c r="AA19" i="20"/>
  <c r="AA22" i="20" s="1"/>
  <c r="Z19" i="20"/>
  <c r="Z22" i="20" s="1"/>
  <c r="Y14" i="20"/>
  <c r="X14" i="20"/>
  <c r="W14" i="20"/>
  <c r="V14" i="20"/>
  <c r="U14" i="20"/>
  <c r="U29" i="20" s="1"/>
  <c r="U40" i="20" s="1"/>
  <c r="T14" i="20"/>
  <c r="S14" i="20"/>
  <c r="R14" i="20"/>
  <c r="R29" i="20" s="1"/>
  <c r="Q14" i="20"/>
  <c r="Q29" i="20" s="1"/>
  <c r="Q40" i="20" s="1"/>
  <c r="P14" i="20"/>
  <c r="O14" i="20"/>
  <c r="N14" i="20"/>
  <c r="N29" i="20" s="1"/>
  <c r="M14" i="20"/>
  <c r="M29" i="20" s="1"/>
  <c r="M40" i="20" s="1"/>
  <c r="L14" i="20"/>
  <c r="K14" i="20"/>
  <c r="J14" i="20"/>
  <c r="J29" i="20" s="1"/>
  <c r="I14" i="20"/>
  <c r="I29" i="20" s="1"/>
  <c r="I40" i="20" s="1"/>
  <c r="H14" i="20"/>
  <c r="G14" i="20"/>
  <c r="F14" i="20"/>
  <c r="F29" i="20" s="1"/>
  <c r="E14" i="20"/>
  <c r="E29" i="20" s="1"/>
  <c r="E40" i="20" s="1"/>
  <c r="D14" i="20"/>
  <c r="C14" i="20"/>
  <c r="B14" i="20"/>
  <c r="AA13" i="20"/>
  <c r="Z13" i="20"/>
  <c r="AA12" i="20"/>
  <c r="Z12" i="20"/>
  <c r="AA11" i="20"/>
  <c r="Z11" i="20"/>
  <c r="AA10" i="20"/>
  <c r="Z10" i="20"/>
  <c r="AA7" i="20"/>
  <c r="AA4" i="20"/>
  <c r="Z3" i="20"/>
  <c r="C40" i="3" l="1"/>
  <c r="G40" i="3"/>
  <c r="K29" i="20"/>
  <c r="K40" i="20" s="1"/>
  <c r="O29" i="20"/>
  <c r="O40" i="20" s="1"/>
  <c r="S29" i="20"/>
  <c r="S40" i="20" s="1"/>
  <c r="G29" i="20"/>
  <c r="G40" i="20" s="1"/>
  <c r="D29" i="20"/>
  <c r="H29" i="20"/>
  <c r="L29" i="20"/>
  <c r="P29" i="20"/>
  <c r="T29" i="20"/>
  <c r="U40" i="11"/>
  <c r="E40" i="3"/>
  <c r="I40" i="3"/>
  <c r="Y29" i="20"/>
  <c r="Y40" i="20" s="1"/>
  <c r="X29" i="20"/>
  <c r="Y36" i="21"/>
  <c r="W27" i="1"/>
  <c r="V27" i="1"/>
  <c r="W29" i="20"/>
  <c r="W40" i="20" s="1"/>
  <c r="V29" i="20"/>
  <c r="V14" i="1"/>
  <c r="W4" i="21"/>
  <c r="AA4" i="1"/>
  <c r="AA3" i="1"/>
  <c r="C29" i="20"/>
  <c r="C40" i="20" s="1"/>
  <c r="C27" i="1"/>
  <c r="G27" i="1"/>
  <c r="S27" i="1"/>
  <c r="E29" i="16"/>
  <c r="E40" i="16" s="1"/>
  <c r="I29" i="16"/>
  <c r="I40" i="16" s="1"/>
  <c r="M29" i="16"/>
  <c r="M40" i="16" s="1"/>
  <c r="Q29" i="16"/>
  <c r="Q40" i="16" s="1"/>
  <c r="Z27" i="15"/>
  <c r="Z27" i="13"/>
  <c r="Z27" i="18"/>
  <c r="Z27" i="9"/>
  <c r="Z27" i="7"/>
  <c r="Z27" i="5"/>
  <c r="Z27" i="2"/>
  <c r="U29" i="16"/>
  <c r="U40" i="16" s="1"/>
  <c r="Y29" i="16"/>
  <c r="Y40" i="16" s="1"/>
  <c r="AA27" i="16"/>
  <c r="C29" i="15"/>
  <c r="C40" i="15" s="1"/>
  <c r="G29" i="15"/>
  <c r="G40" i="15" s="1"/>
  <c r="K29" i="15"/>
  <c r="K40" i="15" s="1"/>
  <c r="O29" i="15"/>
  <c r="O40" i="15" s="1"/>
  <c r="S29" i="15"/>
  <c r="S40" i="15" s="1"/>
  <c r="W29" i="15"/>
  <c r="W40" i="15" s="1"/>
  <c r="E29" i="14"/>
  <c r="E40" i="14" s="1"/>
  <c r="I29" i="14"/>
  <c r="I40" i="14" s="1"/>
  <c r="M29" i="14"/>
  <c r="M40" i="14" s="1"/>
  <c r="Q29" i="14"/>
  <c r="Q40" i="14" s="1"/>
  <c r="U29" i="14"/>
  <c r="U40" i="14" s="1"/>
  <c r="Y29" i="14"/>
  <c r="Y40" i="14" s="1"/>
  <c r="AA27" i="14"/>
  <c r="C29" i="13"/>
  <c r="C40" i="13" s="1"/>
  <c r="G29" i="13"/>
  <c r="G40" i="13" s="1"/>
  <c r="K29" i="13"/>
  <c r="K40" i="13" s="1"/>
  <c r="O29" i="13"/>
  <c r="O40" i="13" s="1"/>
  <c r="S29" i="13"/>
  <c r="S40" i="13" s="1"/>
  <c r="W29" i="13"/>
  <c r="W40" i="13" s="1"/>
  <c r="E29" i="12"/>
  <c r="E40" i="12" s="1"/>
  <c r="I29" i="12"/>
  <c r="I40" i="12" s="1"/>
  <c r="M29" i="12"/>
  <c r="M40" i="12" s="1"/>
  <c r="Q29" i="12"/>
  <c r="Q40" i="12" s="1"/>
  <c r="U29" i="12"/>
  <c r="U40" i="12" s="1"/>
  <c r="Y29" i="12"/>
  <c r="Y40" i="12" s="1"/>
  <c r="AA27" i="12"/>
  <c r="C29" i="18"/>
  <c r="C40" i="18" s="1"/>
  <c r="G29" i="18"/>
  <c r="G40" i="18" s="1"/>
  <c r="K29" i="18"/>
  <c r="K40" i="18" s="1"/>
  <c r="O29" i="18"/>
  <c r="O40" i="18" s="1"/>
  <c r="S29" i="18"/>
  <c r="S40" i="18" s="1"/>
  <c r="W29" i="18"/>
  <c r="W40" i="18" s="1"/>
  <c r="E29" i="10"/>
  <c r="E40" i="10" s="1"/>
  <c r="I29" i="10"/>
  <c r="I40" i="10" s="1"/>
  <c r="M29" i="10"/>
  <c r="M40" i="10" s="1"/>
  <c r="Q29" i="10"/>
  <c r="Q40" i="10" s="1"/>
  <c r="U29" i="10"/>
  <c r="U40" i="10" s="1"/>
  <c r="Y29" i="10"/>
  <c r="Y40" i="10" s="1"/>
  <c r="AA27" i="10"/>
  <c r="C29" i="9"/>
  <c r="C40" i="9" s="1"/>
  <c r="G29" i="9"/>
  <c r="G40" i="9" s="1"/>
  <c r="K29" i="9"/>
  <c r="K40" i="9" s="1"/>
  <c r="O29" i="9"/>
  <c r="O40" i="9" s="1"/>
  <c r="S29" i="9"/>
  <c r="S40" i="9" s="1"/>
  <c r="W29" i="9"/>
  <c r="W40" i="9" s="1"/>
  <c r="E29" i="8"/>
  <c r="E40" i="8" s="1"/>
  <c r="I29" i="8"/>
  <c r="I40" i="8" s="1"/>
  <c r="M29" i="8"/>
  <c r="M40" i="8" s="1"/>
  <c r="Q29" i="8"/>
  <c r="Q40" i="8" s="1"/>
  <c r="U29" i="8"/>
  <c r="U40" i="8" s="1"/>
  <c r="Y29" i="8"/>
  <c r="Y40" i="8" s="1"/>
  <c r="AA27" i="8"/>
  <c r="C29" i="7"/>
  <c r="C40" i="7" s="1"/>
  <c r="G29" i="7"/>
  <c r="G40" i="7" s="1"/>
  <c r="K29" i="7"/>
  <c r="K40" i="7" s="1"/>
  <c r="O29" i="7"/>
  <c r="O40" i="7" s="1"/>
  <c r="S29" i="7"/>
  <c r="S40" i="7" s="1"/>
  <c r="W29" i="7"/>
  <c r="W40" i="7" s="1"/>
  <c r="E29" i="6"/>
  <c r="E40" i="6" s="1"/>
  <c r="I29" i="6"/>
  <c r="I40" i="6" s="1"/>
  <c r="M29" i="6"/>
  <c r="M40" i="6" s="1"/>
  <c r="Q29" i="6"/>
  <c r="Q40" i="6" s="1"/>
  <c r="Y29" i="6"/>
  <c r="Y40" i="6" s="1"/>
  <c r="C29" i="5"/>
  <c r="C40" i="5" s="1"/>
  <c r="G29" i="5"/>
  <c r="G40" i="5" s="1"/>
  <c r="K29" i="5"/>
  <c r="K40" i="5" s="1"/>
  <c r="O29" i="5"/>
  <c r="O40" i="5" s="1"/>
  <c r="S29" i="5"/>
  <c r="S40" i="5" s="1"/>
  <c r="W29" i="5"/>
  <c r="W40" i="5" s="1"/>
  <c r="E29" i="4"/>
  <c r="E40" i="4" s="1"/>
  <c r="I29" i="4"/>
  <c r="I40" i="4" s="1"/>
  <c r="M29" i="4"/>
  <c r="M40" i="4" s="1"/>
  <c r="Q29" i="4"/>
  <c r="Q40" i="4" s="1"/>
  <c r="U29" i="4"/>
  <c r="U40" i="4" s="1"/>
  <c r="Y29" i="4"/>
  <c r="Y40" i="4" s="1"/>
  <c r="AA27" i="4"/>
  <c r="C29" i="2"/>
  <c r="C40" i="2" s="1"/>
  <c r="G29" i="2"/>
  <c r="G40" i="2" s="1"/>
  <c r="K29" i="2"/>
  <c r="K40" i="2" s="1"/>
  <c r="O29" i="2"/>
  <c r="O40" i="2" s="1"/>
  <c r="S29" i="2"/>
  <c r="S40" i="2" s="1"/>
  <c r="W29" i="2"/>
  <c r="W40" i="2" s="1"/>
  <c r="O7" i="21"/>
  <c r="I7" i="21"/>
  <c r="Q7" i="21"/>
  <c r="Y7" i="21"/>
  <c r="C29" i="16"/>
  <c r="C40" i="16" s="1"/>
  <c r="G29" i="16"/>
  <c r="G40" i="16" s="1"/>
  <c r="K29" i="16"/>
  <c r="K40" i="16" s="1"/>
  <c r="O29" i="16"/>
  <c r="O40" i="16" s="1"/>
  <c r="S29" i="16"/>
  <c r="S40" i="16" s="1"/>
  <c r="W29" i="16"/>
  <c r="W40" i="16" s="1"/>
  <c r="E29" i="15"/>
  <c r="E40" i="15" s="1"/>
  <c r="I29" i="15"/>
  <c r="I40" i="15" s="1"/>
  <c r="M29" i="15"/>
  <c r="M40" i="15" s="1"/>
  <c r="Q29" i="15"/>
  <c r="Q40" i="15" s="1"/>
  <c r="U29" i="15"/>
  <c r="U40" i="15" s="1"/>
  <c r="Y29" i="15"/>
  <c r="Y40" i="15" s="1"/>
  <c r="AA27" i="15"/>
  <c r="C29" i="14"/>
  <c r="C40" i="14" s="1"/>
  <c r="G29" i="14"/>
  <c r="G40" i="14" s="1"/>
  <c r="K29" i="14"/>
  <c r="K40" i="14" s="1"/>
  <c r="O29" i="14"/>
  <c r="O40" i="14" s="1"/>
  <c r="S29" i="14"/>
  <c r="S40" i="14" s="1"/>
  <c r="W29" i="14"/>
  <c r="W40" i="14" s="1"/>
  <c r="E29" i="13"/>
  <c r="E40" i="13" s="1"/>
  <c r="I29" i="13"/>
  <c r="I40" i="13" s="1"/>
  <c r="M29" i="13"/>
  <c r="M40" i="13" s="1"/>
  <c r="Q29" i="13"/>
  <c r="Q40" i="13" s="1"/>
  <c r="U29" i="13"/>
  <c r="U40" i="13" s="1"/>
  <c r="Y29" i="13"/>
  <c r="Y40" i="13" s="1"/>
  <c r="AA27" i="13"/>
  <c r="C29" i="12"/>
  <c r="C40" i="12" s="1"/>
  <c r="G29" i="12"/>
  <c r="G40" i="12" s="1"/>
  <c r="K29" i="12"/>
  <c r="K40" i="12" s="1"/>
  <c r="O29" i="12"/>
  <c r="O40" i="12" s="1"/>
  <c r="S29" i="12"/>
  <c r="S40" i="12" s="1"/>
  <c r="W29" i="12"/>
  <c r="W40" i="12" s="1"/>
  <c r="E29" i="18"/>
  <c r="E40" i="18" s="1"/>
  <c r="I29" i="18"/>
  <c r="I40" i="18" s="1"/>
  <c r="M29" i="18"/>
  <c r="M40" i="18" s="1"/>
  <c r="Q29" i="18"/>
  <c r="Q40" i="18" s="1"/>
  <c r="U29" i="18"/>
  <c r="U40" i="18" s="1"/>
  <c r="Y29" i="18"/>
  <c r="Y40" i="18" s="1"/>
  <c r="AA27" i="18"/>
  <c r="C29" i="11"/>
  <c r="C40" i="11" s="1"/>
  <c r="G29" i="11"/>
  <c r="G40" i="11" s="1"/>
  <c r="K29" i="11"/>
  <c r="K40" i="11" s="1"/>
  <c r="O29" i="11"/>
  <c r="O40" i="11" s="1"/>
  <c r="S29" i="11"/>
  <c r="S40" i="11" s="1"/>
  <c r="W29" i="11"/>
  <c r="W40" i="11" s="1"/>
  <c r="C29" i="10"/>
  <c r="C40" i="10" s="1"/>
  <c r="G29" i="10"/>
  <c r="G40" i="10" s="1"/>
  <c r="K29" i="10"/>
  <c r="K40" i="10" s="1"/>
  <c r="O29" i="10"/>
  <c r="O40" i="10" s="1"/>
  <c r="S29" i="10"/>
  <c r="S40" i="10" s="1"/>
  <c r="W29" i="10"/>
  <c r="W40" i="10" s="1"/>
  <c r="E29" i="9"/>
  <c r="E40" i="9" s="1"/>
  <c r="I29" i="9"/>
  <c r="I40" i="9" s="1"/>
  <c r="M29" i="9"/>
  <c r="M40" i="9" s="1"/>
  <c r="Q29" i="9"/>
  <c r="Q40" i="9" s="1"/>
  <c r="U29" i="9"/>
  <c r="U40" i="9" s="1"/>
  <c r="Y29" i="9"/>
  <c r="Y40" i="9" s="1"/>
  <c r="AA27" i="9"/>
  <c r="C29" i="8"/>
  <c r="C40" i="8" s="1"/>
  <c r="G29" i="8"/>
  <c r="G40" i="8" s="1"/>
  <c r="K29" i="8"/>
  <c r="K40" i="8" s="1"/>
  <c r="O29" i="8"/>
  <c r="O40" i="8" s="1"/>
  <c r="S29" i="8"/>
  <c r="S40" i="8" s="1"/>
  <c r="W29" i="8"/>
  <c r="W40" i="8" s="1"/>
  <c r="E29" i="7"/>
  <c r="E40" i="7" s="1"/>
  <c r="I29" i="7"/>
  <c r="I40" i="7" s="1"/>
  <c r="M29" i="7"/>
  <c r="M40" i="7" s="1"/>
  <c r="Q29" i="7"/>
  <c r="Q40" i="7" s="1"/>
  <c r="U29" i="7"/>
  <c r="U40" i="7" s="1"/>
  <c r="Y29" i="7"/>
  <c r="Y40" i="7" s="1"/>
  <c r="AA27" i="7"/>
  <c r="C29" i="6"/>
  <c r="C40" i="6" s="1"/>
  <c r="G29" i="6"/>
  <c r="G40" i="6" s="1"/>
  <c r="K29" i="6"/>
  <c r="K40" i="6" s="1"/>
  <c r="O29" i="6"/>
  <c r="O40" i="6" s="1"/>
  <c r="S29" i="6"/>
  <c r="S40" i="6" s="1"/>
  <c r="W29" i="6"/>
  <c r="W40" i="6" s="1"/>
  <c r="E29" i="5"/>
  <c r="E40" i="5" s="1"/>
  <c r="I29" i="5"/>
  <c r="I40" i="5" s="1"/>
  <c r="M29" i="5"/>
  <c r="M40" i="5" s="1"/>
  <c r="Q29" i="5"/>
  <c r="Q40" i="5" s="1"/>
  <c r="U29" i="5"/>
  <c r="U40" i="5" s="1"/>
  <c r="Y29" i="5"/>
  <c r="Y40" i="5" s="1"/>
  <c r="AA27" i="5"/>
  <c r="C29" i="4"/>
  <c r="C40" i="4" s="1"/>
  <c r="G29" i="4"/>
  <c r="G40" i="4" s="1"/>
  <c r="K29" i="4"/>
  <c r="K40" i="4" s="1"/>
  <c r="O29" i="4"/>
  <c r="O40" i="4" s="1"/>
  <c r="S29" i="4"/>
  <c r="S40" i="4" s="1"/>
  <c r="W29" i="4"/>
  <c r="W40" i="4" s="1"/>
  <c r="E29" i="2"/>
  <c r="E40" i="2" s="1"/>
  <c r="I29" i="2"/>
  <c r="I40" i="2" s="1"/>
  <c r="M29" i="2"/>
  <c r="M40" i="2" s="1"/>
  <c r="Q29" i="2"/>
  <c r="Q40" i="2" s="1"/>
  <c r="U29" i="2"/>
  <c r="U40" i="2" s="1"/>
  <c r="Y29" i="2"/>
  <c r="Y40" i="2" s="1"/>
  <c r="AA27" i="2"/>
  <c r="AA27" i="3"/>
  <c r="G7" i="21"/>
  <c r="B29" i="20"/>
  <c r="C7" i="21"/>
  <c r="K7" i="21"/>
  <c r="B27" i="1"/>
  <c r="F27" i="1"/>
  <c r="J27" i="1"/>
  <c r="N27" i="1"/>
  <c r="R27" i="1"/>
  <c r="Z27" i="16"/>
  <c r="Z27" i="14"/>
  <c r="Z27" i="12"/>
  <c r="Z27" i="10"/>
  <c r="Z27" i="8"/>
  <c r="Z27" i="4"/>
  <c r="W7" i="21"/>
  <c r="AA5" i="20"/>
  <c r="E7" i="21"/>
  <c r="M7" i="21"/>
  <c r="U7" i="21"/>
  <c r="E29" i="11"/>
  <c r="E40" i="11" s="1"/>
  <c r="I29" i="11"/>
  <c r="I40" i="11" s="1"/>
  <c r="M29" i="11"/>
  <c r="M40" i="11" s="1"/>
  <c r="Q29" i="11"/>
  <c r="Q40" i="11" s="1"/>
  <c r="Y29" i="11"/>
  <c r="Y40" i="11" s="1"/>
  <c r="U29" i="6"/>
  <c r="U40" i="6" s="1"/>
  <c r="AA27" i="6"/>
  <c r="Z27" i="6"/>
  <c r="E25" i="21"/>
  <c r="E27" i="1"/>
  <c r="I25" i="21"/>
  <c r="I27" i="21" s="1"/>
  <c r="I27" i="1"/>
  <c r="M25" i="21"/>
  <c r="M27" i="21" s="1"/>
  <c r="M27" i="1"/>
  <c r="Q25" i="21"/>
  <c r="Q27" i="1"/>
  <c r="U25" i="21"/>
  <c r="U27" i="21" s="1"/>
  <c r="U27" i="1"/>
  <c r="Y25" i="21"/>
  <c r="Y27" i="1"/>
  <c r="K25" i="21"/>
  <c r="K27" i="21" s="1"/>
  <c r="K27" i="1"/>
  <c r="O25" i="21"/>
  <c r="O27" i="21" s="1"/>
  <c r="O27" i="1"/>
  <c r="D25" i="21"/>
  <c r="D27" i="1"/>
  <c r="H25" i="21"/>
  <c r="H27" i="21" s="1"/>
  <c r="H27" i="1"/>
  <c r="L25" i="21"/>
  <c r="L27" i="21" s="1"/>
  <c r="L27" i="1"/>
  <c r="P25" i="21"/>
  <c r="P27" i="21" s="1"/>
  <c r="P27" i="1"/>
  <c r="T25" i="21"/>
  <c r="T27" i="21" s="1"/>
  <c r="T27" i="1"/>
  <c r="X25" i="21"/>
  <c r="X27" i="21" s="1"/>
  <c r="X27" i="1"/>
  <c r="Y5" i="1"/>
  <c r="Q5" i="1"/>
  <c r="W5" i="1"/>
  <c r="R22" i="1"/>
  <c r="S5" i="1"/>
  <c r="AA5" i="6"/>
  <c r="B25" i="21"/>
  <c r="B27" i="21" s="1"/>
  <c r="V25" i="21"/>
  <c r="V27" i="21" s="1"/>
  <c r="Z22" i="16"/>
  <c r="W3" i="21"/>
  <c r="Z22" i="9"/>
  <c r="G5" i="1"/>
  <c r="AA19" i="1"/>
  <c r="Z17" i="1"/>
  <c r="Z18" i="1"/>
  <c r="AA5" i="12"/>
  <c r="AA22" i="9"/>
  <c r="AA22" i="8"/>
  <c r="AA36" i="8"/>
  <c r="Z36" i="4"/>
  <c r="Z19" i="1"/>
  <c r="Z14" i="12"/>
  <c r="E19" i="21"/>
  <c r="E22" i="21" s="1"/>
  <c r="K3" i="21"/>
  <c r="K5" i="21" s="1"/>
  <c r="J10" i="21"/>
  <c r="J14" i="21" s="1"/>
  <c r="S3" i="21"/>
  <c r="S5" i="21" s="1"/>
  <c r="I36" i="21"/>
  <c r="C3" i="21"/>
  <c r="C5" i="21" s="1"/>
  <c r="B14" i="1"/>
  <c r="B10" i="21"/>
  <c r="B14" i="21" s="1"/>
  <c r="U36" i="21"/>
  <c r="AA22" i="12"/>
  <c r="AA36" i="12"/>
  <c r="R10" i="21"/>
  <c r="R14" i="21" s="1"/>
  <c r="M3" i="21"/>
  <c r="M5" i="21" s="1"/>
  <c r="V10" i="21"/>
  <c r="V14" i="21" s="1"/>
  <c r="B18" i="21"/>
  <c r="Z18" i="21" s="1"/>
  <c r="B19" i="21"/>
  <c r="Z19" i="21" s="1"/>
  <c r="AA5" i="14"/>
  <c r="AA5" i="10"/>
  <c r="AA22" i="6"/>
  <c r="AA36" i="6"/>
  <c r="AA36" i="4"/>
  <c r="AA22" i="2"/>
  <c r="G22" i="1"/>
  <c r="K22" i="1"/>
  <c r="O22" i="1"/>
  <c r="AA5" i="11"/>
  <c r="Z14" i="6"/>
  <c r="U5" i="21"/>
  <c r="AA21" i="21"/>
  <c r="D26" i="21"/>
  <c r="U5" i="1"/>
  <c r="AA25" i="1"/>
  <c r="AA5" i="15"/>
  <c r="K17" i="21"/>
  <c r="K22" i="21" s="1"/>
  <c r="R25" i="21"/>
  <c r="R27" i="21" s="1"/>
  <c r="AA11" i="1"/>
  <c r="M36" i="1"/>
  <c r="E3" i="21"/>
  <c r="E5" i="21" s="1"/>
  <c r="G17" i="21"/>
  <c r="G22" i="21" s="1"/>
  <c r="F25" i="21"/>
  <c r="F27" i="21" s="1"/>
  <c r="Q36" i="21"/>
  <c r="Z32" i="1"/>
  <c r="Z33" i="1"/>
  <c r="AA5" i="3"/>
  <c r="N36" i="1"/>
  <c r="AA14" i="15"/>
  <c r="AA22" i="15"/>
  <c r="AA14" i="14"/>
  <c r="AA22" i="14"/>
  <c r="AA36" i="13"/>
  <c r="Z22" i="18"/>
  <c r="Z36" i="18"/>
  <c r="Z36" i="11"/>
  <c r="AA14" i="7"/>
  <c r="AA36" i="7"/>
  <c r="Z14" i="5"/>
  <c r="Z22" i="5"/>
  <c r="Z22" i="2"/>
  <c r="Z36" i="3"/>
  <c r="AA5" i="16"/>
  <c r="AA14" i="16"/>
  <c r="AA36" i="16"/>
  <c r="Z14" i="15"/>
  <c r="Z14" i="13"/>
  <c r="AA22" i="18"/>
  <c r="AA36" i="18"/>
  <c r="AA14" i="11"/>
  <c r="AA36" i="11"/>
  <c r="AA14" i="9"/>
  <c r="Z22" i="8"/>
  <c r="Z14" i="7"/>
  <c r="Z22" i="7"/>
  <c r="AA22" i="5"/>
  <c r="AA36" i="3"/>
  <c r="G14" i="21"/>
  <c r="W14" i="21"/>
  <c r="F22" i="1"/>
  <c r="AA32" i="1"/>
  <c r="C32" i="21"/>
  <c r="K36" i="1"/>
  <c r="K32" i="21"/>
  <c r="K36" i="21" s="1"/>
  <c r="C36" i="1"/>
  <c r="G36" i="1"/>
  <c r="AA36" i="15"/>
  <c r="C14" i="21"/>
  <c r="Z22" i="15"/>
  <c r="B17" i="21"/>
  <c r="R17" i="21"/>
  <c r="R22" i="21" s="1"/>
  <c r="M14" i="21"/>
  <c r="F14" i="21"/>
  <c r="K14" i="21"/>
  <c r="J25" i="21"/>
  <c r="J27" i="21" s="1"/>
  <c r="AA35" i="21"/>
  <c r="Z3" i="21"/>
  <c r="M22" i="1"/>
  <c r="F36" i="1"/>
  <c r="J36" i="1"/>
  <c r="R36" i="1"/>
  <c r="V36" i="1"/>
  <c r="AA33" i="1"/>
  <c r="J22" i="1"/>
  <c r="V22" i="1"/>
  <c r="O36" i="1"/>
  <c r="E36" i="21"/>
  <c r="N25" i="21"/>
  <c r="N27" i="21" s="1"/>
  <c r="E14" i="21"/>
  <c r="I14" i="21"/>
  <c r="Q14" i="21"/>
  <c r="G5" i="21"/>
  <c r="O5" i="1"/>
  <c r="C14" i="1"/>
  <c r="G14" i="1"/>
  <c r="K14" i="1"/>
  <c r="O14" i="1"/>
  <c r="S14" i="1"/>
  <c r="AA11" i="21"/>
  <c r="O14" i="21"/>
  <c r="Z12" i="21"/>
  <c r="AA21" i="1"/>
  <c r="Y36" i="1"/>
  <c r="Z14" i="16"/>
  <c r="Z14" i="14"/>
  <c r="Z22" i="14"/>
  <c r="Z22" i="13"/>
  <c r="Z36" i="13"/>
  <c r="Z22" i="12"/>
  <c r="Z36" i="12"/>
  <c r="AA5" i="18"/>
  <c r="AA14" i="18"/>
  <c r="Z11" i="1"/>
  <c r="AA18" i="1"/>
  <c r="C22" i="1"/>
  <c r="N22" i="1"/>
  <c r="AA35" i="1"/>
  <c r="AA22" i="16"/>
  <c r="AA22" i="13"/>
  <c r="AA14" i="12"/>
  <c r="Z14" i="18"/>
  <c r="AA22" i="7"/>
  <c r="AA22" i="11"/>
  <c r="AA22" i="10"/>
  <c r="AA36" i="9"/>
  <c r="AA5" i="8"/>
  <c r="AA14" i="8"/>
  <c r="AA5" i="7"/>
  <c r="Z22" i="6"/>
  <c r="AA14" i="5"/>
  <c r="Z36" i="5"/>
  <c r="AA5" i="4"/>
  <c r="AA14" i="4"/>
  <c r="AA22" i="4"/>
  <c r="Z14" i="2"/>
  <c r="AA36" i="2"/>
  <c r="AA14" i="3"/>
  <c r="AA22" i="3"/>
  <c r="Z22" i="11"/>
  <c r="Z22" i="10"/>
  <c r="Z14" i="9"/>
  <c r="Z36" i="9"/>
  <c r="Z14" i="8"/>
  <c r="AA14" i="6"/>
  <c r="AA5" i="5"/>
  <c r="AA36" i="5"/>
  <c r="Z14" i="4"/>
  <c r="Z22" i="4"/>
  <c r="AA14" i="2"/>
  <c r="Z36" i="2"/>
  <c r="Z14" i="3"/>
  <c r="Z22" i="3"/>
  <c r="I22" i="21"/>
  <c r="Q22" i="21"/>
  <c r="Y22" i="21"/>
  <c r="B36" i="21"/>
  <c r="F36" i="21"/>
  <c r="J36" i="21"/>
  <c r="R36" i="21"/>
  <c r="V36" i="21"/>
  <c r="AA12" i="21"/>
  <c r="F22" i="21"/>
  <c r="J22" i="21"/>
  <c r="V22" i="21"/>
  <c r="N14" i="21"/>
  <c r="S14" i="21"/>
  <c r="M22" i="21"/>
  <c r="D22" i="21"/>
  <c r="H22" i="21"/>
  <c r="L22" i="21"/>
  <c r="P22" i="21"/>
  <c r="T22" i="21"/>
  <c r="AA20" i="21"/>
  <c r="Z21" i="21"/>
  <c r="Z35" i="21"/>
  <c r="Z14" i="20"/>
  <c r="Z29" i="20" s="1"/>
  <c r="E14" i="1"/>
  <c r="M14" i="1"/>
  <c r="Z32" i="21"/>
  <c r="AA14" i="20"/>
  <c r="AA29" i="20" s="1"/>
  <c r="AA40" i="20" s="1"/>
  <c r="D14" i="1"/>
  <c r="H14" i="1"/>
  <c r="L14" i="1"/>
  <c r="P14" i="1"/>
  <c r="Z12" i="1"/>
  <c r="F14" i="1"/>
  <c r="N14" i="1"/>
  <c r="W14" i="1"/>
  <c r="Z20" i="1"/>
  <c r="I22" i="1"/>
  <c r="S22" i="1"/>
  <c r="Z26" i="1"/>
  <c r="Z34" i="1"/>
  <c r="I36" i="1"/>
  <c r="S36" i="1"/>
  <c r="D14" i="21"/>
  <c r="H14" i="21"/>
  <c r="L14" i="21"/>
  <c r="P14" i="21"/>
  <c r="T14" i="21"/>
  <c r="X14" i="21"/>
  <c r="Z11" i="21"/>
  <c r="W22" i="21"/>
  <c r="AA18" i="21"/>
  <c r="E26" i="21"/>
  <c r="Q26" i="21"/>
  <c r="Y26" i="21"/>
  <c r="G36" i="21"/>
  <c r="S36" i="21"/>
  <c r="W36" i="21"/>
  <c r="Z33" i="21"/>
  <c r="M34" i="21"/>
  <c r="M36" i="21" s="1"/>
  <c r="Z3" i="1"/>
  <c r="AA7" i="1"/>
  <c r="U14" i="1"/>
  <c r="Y14" i="1"/>
  <c r="AA12" i="1"/>
  <c r="I14" i="1"/>
  <c r="Q14" i="1"/>
  <c r="E22" i="1"/>
  <c r="Q22" i="1"/>
  <c r="U22" i="1"/>
  <c r="U17" i="21"/>
  <c r="AA20" i="1"/>
  <c r="B22" i="1"/>
  <c r="W22" i="1"/>
  <c r="AA26" i="1"/>
  <c r="D36" i="1"/>
  <c r="H36" i="1"/>
  <c r="L36" i="1"/>
  <c r="P36" i="1"/>
  <c r="T36" i="1"/>
  <c r="X36" i="1"/>
  <c r="AA34" i="1"/>
  <c r="B36" i="1"/>
  <c r="W36" i="1"/>
  <c r="Z36" i="16"/>
  <c r="I3" i="21"/>
  <c r="I5" i="21" s="1"/>
  <c r="Q3" i="21"/>
  <c r="Q5" i="21" s="1"/>
  <c r="Y3" i="21"/>
  <c r="Y5" i="21" s="1"/>
  <c r="O4" i="21"/>
  <c r="U10" i="21"/>
  <c r="U14" i="21" s="1"/>
  <c r="Y10" i="21"/>
  <c r="Y14" i="21" s="1"/>
  <c r="O22" i="21"/>
  <c r="S22" i="21"/>
  <c r="X22" i="21"/>
  <c r="C19" i="21"/>
  <c r="N20" i="21"/>
  <c r="N22" i="21" s="1"/>
  <c r="C25" i="21"/>
  <c r="C27" i="21" s="1"/>
  <c r="G25" i="21"/>
  <c r="G27" i="21" s="1"/>
  <c r="S25" i="21"/>
  <c r="S27" i="21" s="1"/>
  <c r="W25" i="21"/>
  <c r="W27" i="21" s="1"/>
  <c r="D36" i="21"/>
  <c r="H36" i="21"/>
  <c r="L36" i="21"/>
  <c r="P36" i="21"/>
  <c r="T36" i="21"/>
  <c r="X36" i="21"/>
  <c r="C33" i="21"/>
  <c r="O33" i="21"/>
  <c r="O36" i="21" s="1"/>
  <c r="N34" i="21"/>
  <c r="N36" i="21" s="1"/>
  <c r="Z10" i="1"/>
  <c r="AA17" i="1"/>
  <c r="Y22" i="1"/>
  <c r="E36" i="1"/>
  <c r="Q36" i="1"/>
  <c r="U36" i="1"/>
  <c r="Z36" i="14"/>
  <c r="AA14" i="13"/>
  <c r="AA10" i="1"/>
  <c r="T14" i="1"/>
  <c r="X14" i="1"/>
  <c r="D22" i="1"/>
  <c r="H22" i="1"/>
  <c r="L22" i="1"/>
  <c r="P22" i="1"/>
  <c r="T22" i="1"/>
  <c r="X22" i="1"/>
  <c r="Z21" i="1"/>
  <c r="Z35" i="1"/>
  <c r="Z36" i="15"/>
  <c r="AA36" i="14"/>
  <c r="AA5" i="13"/>
  <c r="Z14" i="11"/>
  <c r="Z14" i="10"/>
  <c r="Z36" i="10"/>
  <c r="Z25" i="1"/>
  <c r="AA14" i="10"/>
  <c r="AA29" i="10" s="1"/>
  <c r="AA36" i="10"/>
  <c r="AA5" i="9"/>
  <c r="Z36" i="8"/>
  <c r="Z36" i="7"/>
  <c r="Z36" i="6"/>
  <c r="Z27" i="3"/>
  <c r="AA5" i="2"/>
  <c r="K29" i="1" l="1"/>
  <c r="K40" i="1"/>
  <c r="AA5" i="1"/>
  <c r="AA40" i="10"/>
  <c r="Z27" i="1"/>
  <c r="W5" i="21"/>
  <c r="AA3" i="21"/>
  <c r="AA29" i="5"/>
  <c r="AA40" i="5" s="1"/>
  <c r="M29" i="1"/>
  <c r="M40" i="1" s="1"/>
  <c r="AA29" i="14"/>
  <c r="AA40" i="14" s="1"/>
  <c r="AA29" i="2"/>
  <c r="AA40" i="2" s="1"/>
  <c r="AA29" i="3"/>
  <c r="AA40" i="3" s="1"/>
  <c r="AA29" i="4"/>
  <c r="AA40" i="4" s="1"/>
  <c r="AA29" i="12"/>
  <c r="AA40" i="12" s="1"/>
  <c r="AA29" i="7"/>
  <c r="AA40" i="7" s="1"/>
  <c r="G29" i="1"/>
  <c r="G40" i="1" s="1"/>
  <c r="AA7" i="21"/>
  <c r="O29" i="21"/>
  <c r="O40" i="21" s="1"/>
  <c r="G29" i="21"/>
  <c r="G40" i="21" s="1"/>
  <c r="D27" i="21"/>
  <c r="E27" i="21"/>
  <c r="E29" i="21" s="1"/>
  <c r="E40" i="21" s="1"/>
  <c r="C29" i="1"/>
  <c r="C40" i="1" s="1"/>
  <c r="AA29" i="15"/>
  <c r="AA40" i="15" s="1"/>
  <c r="E29" i="1"/>
  <c r="E40" i="1" s="1"/>
  <c r="S29" i="1"/>
  <c r="S40" i="1" s="1"/>
  <c r="AA29" i="8"/>
  <c r="AA40" i="8" s="1"/>
  <c r="AA29" i="18"/>
  <c r="AA40" i="18" s="1"/>
  <c r="AA29" i="13"/>
  <c r="AA40" i="13" s="1"/>
  <c r="W29" i="1"/>
  <c r="W40" i="1" s="1"/>
  <c r="AA29" i="9"/>
  <c r="AA40" i="9" s="1"/>
  <c r="AA29" i="16"/>
  <c r="AA40" i="16" s="1"/>
  <c r="U29" i="1"/>
  <c r="U40" i="1" s="1"/>
  <c r="AA29" i="6"/>
  <c r="AA40" i="6" s="1"/>
  <c r="W29" i="21"/>
  <c r="W40" i="21" s="1"/>
  <c r="M29" i="21"/>
  <c r="M40" i="21" s="1"/>
  <c r="K29" i="21"/>
  <c r="K40" i="21" s="1"/>
  <c r="I29" i="1"/>
  <c r="I40" i="1" s="1"/>
  <c r="O29" i="1"/>
  <c r="O40" i="1" s="1"/>
  <c r="Y27" i="21"/>
  <c r="Y29" i="21" s="1"/>
  <c r="Y40" i="21" s="1"/>
  <c r="Q27" i="21"/>
  <c r="Q29" i="21" s="1"/>
  <c r="Q40" i="21" s="1"/>
  <c r="Y29" i="1"/>
  <c r="Y40" i="1" s="1"/>
  <c r="S29" i="21"/>
  <c r="S40" i="21" s="1"/>
  <c r="Q29" i="1"/>
  <c r="Q40" i="1" s="1"/>
  <c r="I29" i="21"/>
  <c r="I40" i="21" s="1"/>
  <c r="AA27" i="1"/>
  <c r="AA29" i="11"/>
  <c r="AA40" i="11" s="1"/>
  <c r="O5" i="21"/>
  <c r="AA19" i="21"/>
  <c r="B22" i="21"/>
  <c r="Z10" i="21"/>
  <c r="Z14" i="21" s="1"/>
  <c r="AA32" i="21"/>
  <c r="AA36" i="1"/>
  <c r="Z34" i="21"/>
  <c r="Z36" i="21" s="1"/>
  <c r="Z26" i="21"/>
  <c r="Z14" i="1"/>
  <c r="AA33" i="21"/>
  <c r="Z36" i="1"/>
  <c r="Z22" i="1"/>
  <c r="Z17" i="21"/>
  <c r="Z25" i="21"/>
  <c r="AA26" i="21"/>
  <c r="Z20" i="21"/>
  <c r="C36" i="21"/>
  <c r="U22" i="21"/>
  <c r="U29" i="21" s="1"/>
  <c r="U40" i="21" s="1"/>
  <c r="AA17" i="21"/>
  <c r="AA34" i="21"/>
  <c r="AA25" i="21"/>
  <c r="C22" i="21"/>
  <c r="C29" i="21" s="1"/>
  <c r="AA10" i="21"/>
  <c r="AA14" i="1"/>
  <c r="AA22" i="1"/>
  <c r="AA4" i="21"/>
  <c r="C40" i="21" l="1"/>
  <c r="AA27" i="21"/>
  <c r="Z27" i="21"/>
  <c r="AA29" i="1"/>
  <c r="AA40" i="1" s="1"/>
  <c r="AA5" i="21"/>
  <c r="AA14" i="21"/>
  <c r="Z22" i="21"/>
  <c r="AA22" i="21"/>
  <c r="AA36" i="21"/>
  <c r="AA29" i="21" l="1"/>
  <c r="AA40" i="21" s="1"/>
</calcChain>
</file>

<file path=xl/sharedStrings.xml><?xml version="1.0" encoding="utf-8"?>
<sst xmlns="http://schemas.openxmlformats.org/spreadsheetml/2006/main" count="1403" uniqueCount="106">
  <si>
    <t>July</t>
  </si>
  <si>
    <t>August</t>
  </si>
  <si>
    <t>September</t>
  </si>
  <si>
    <t>October</t>
  </si>
  <si>
    <t>November</t>
  </si>
  <si>
    <t>December</t>
  </si>
  <si>
    <t>January</t>
  </si>
  <si>
    <t>February</t>
  </si>
  <si>
    <t>March</t>
  </si>
  <si>
    <t>April</t>
  </si>
  <si>
    <t>May</t>
  </si>
  <si>
    <t>June</t>
  </si>
  <si>
    <t>YTD Total</t>
  </si>
  <si>
    <t>#</t>
  </si>
  <si>
    <t>$</t>
  </si>
  <si>
    <t>Total Fees Paid</t>
  </si>
  <si>
    <t>Calculated Savings: Medicaid  FY17</t>
  </si>
  <si>
    <t xml:space="preserve">December </t>
  </si>
  <si>
    <t>YTD</t>
  </si>
  <si>
    <t>Totals</t>
  </si>
  <si>
    <t>Calculated Savings: Statewide Total FY17</t>
  </si>
  <si>
    <t>Total Calculated Savings Reported by CTM</t>
  </si>
  <si>
    <t>Total Air Contract Savings</t>
  </si>
  <si>
    <t>Total Managed Travel Savings</t>
  </si>
  <si>
    <t xml:space="preserve">    E-Certificate or Voucher Used</t>
  </si>
  <si>
    <t xml:space="preserve">    Name Change for Ticket on File</t>
  </si>
  <si>
    <t>Air Contracts</t>
  </si>
  <si>
    <t>Managed Travel Contract</t>
  </si>
  <si>
    <t xml:space="preserve">    Alaska Airlines Contract</t>
  </si>
  <si>
    <t xml:space="preserve">    Delta Contract</t>
  </si>
  <si>
    <t>Other Vendor Contracts</t>
  </si>
  <si>
    <t>Total Other Vendor Savings</t>
  </si>
  <si>
    <t>Calculated Savings: Executive Branch FY17</t>
  </si>
  <si>
    <t>Lost Savings Opportunity</t>
  </si>
  <si>
    <t>Total Managed Travel Savings (Note 1)</t>
  </si>
  <si>
    <r>
      <t xml:space="preserve">    RAVN Contract </t>
    </r>
    <r>
      <rPr>
        <b/>
        <sz val="10"/>
        <rFont val="Arial"/>
        <family val="2"/>
      </rPr>
      <t>(Note 2)</t>
    </r>
  </si>
  <si>
    <r>
      <t xml:space="preserve">    Rural Carriers </t>
    </r>
    <r>
      <rPr>
        <b/>
        <sz val="10"/>
        <rFont val="Arial"/>
        <family val="2"/>
      </rPr>
      <t>(Note 2)</t>
    </r>
  </si>
  <si>
    <t>Total Other Vendor Savings (Note 3)</t>
  </si>
  <si>
    <t>Air Contract</t>
  </si>
  <si>
    <r>
      <t xml:space="preserve">   </t>
    </r>
    <r>
      <rPr>
        <b/>
        <sz val="10"/>
        <rFont val="Arial"/>
        <family val="2"/>
      </rPr>
      <t xml:space="preserve">Note 2: </t>
    </r>
    <r>
      <rPr>
        <sz val="10"/>
        <rFont val="Arial"/>
        <family val="2"/>
      </rPr>
      <t>Rural and Ravn contract rates are refundable.  When a contract rate is booked, it is compared to carrier's published refundable rate (Federal Mail Rate calculation used to determine the contract rate).  No savings are reported for tickets purchased as a non-refundable.</t>
    </r>
  </si>
  <si>
    <t>Air Contract Savings</t>
  </si>
  <si>
    <t>Managed Travel Contract Savings</t>
  </si>
  <si>
    <t>Rural Carrier Agreement</t>
  </si>
  <si>
    <t>Name Change for Ticket on File</t>
  </si>
  <si>
    <t>Hotel Contract</t>
  </si>
  <si>
    <t>Car Rental Contract</t>
  </si>
  <si>
    <t>GT Offered Lower</t>
  </si>
  <si>
    <t>First Class/Business Class or Upgrade Fare</t>
  </si>
  <si>
    <t>Statewide Expenditures</t>
  </si>
  <si>
    <t>Medicaid Expenditures</t>
  </si>
  <si>
    <t xml:space="preserve"> Corporate Travel Management Fees</t>
  </si>
  <si>
    <t xml:space="preserve">    State Fee</t>
  </si>
  <si>
    <t>Office of the Governor - FY17</t>
  </si>
  <si>
    <t>Department of Administration - FY17</t>
  </si>
  <si>
    <t>Department of Law - FY17</t>
  </si>
  <si>
    <t>Department of Revenue - FY17</t>
  </si>
  <si>
    <t>Department of Education &amp; Early Development - FY17</t>
  </si>
  <si>
    <t>Department of Education - ACPE - FY17</t>
  </si>
  <si>
    <t>Department Health and Social Services - FY17</t>
  </si>
  <si>
    <t>Department of Labor &amp; Workforce Development - FY17</t>
  </si>
  <si>
    <t>Department of Commerce, Community &amp; Economic Dvl - FY17</t>
  </si>
  <si>
    <t>Department of Military &amp; Veterans Affairs - FY17</t>
  </si>
  <si>
    <t>Department of Natural Resources - FY17</t>
  </si>
  <si>
    <t>Department of Fish and Game - FY17</t>
  </si>
  <si>
    <t>Department of Public Safety - FY17</t>
  </si>
  <si>
    <t>Department of Environmental Conservation - FY17</t>
  </si>
  <si>
    <t>Department of Corrections - FY17</t>
  </si>
  <si>
    <t>Department of Transportation &amp; Public Facilities - FY17</t>
  </si>
  <si>
    <t>• Group fares are compared to the same fare class on the same flights without the discount at the time of purchase.</t>
  </si>
  <si>
    <t>• An Alaska contract fare is compared to the same fare class on the same flight without the discount at the time of purchase.
• Delta contract fare is compared to the same fare class on the same flight without the discount at the of purchase.
• RAVN contract fare is refundable and compared to the lowest published refundable fare on the same flight without the discount at the time of purchase.  Segments booked without the contract applied do not reflect a savings and therefore or not reflected in this data.  The Ravn agreement is part of the Rural Carrier ITB, but reported separately as they are an ARC carrier.</t>
  </si>
  <si>
    <t>• Unused ticket savings is the difference between the unused value of the old ticket compared to the new ticket price.  The value was saved on file and exchanged for the same traveler.</t>
  </si>
  <si>
    <t>• Name change savings is the difference between the unused value of an old ticket compared to a new ticket.  The value was saved on file and exchanged for a different traveler.</t>
  </si>
  <si>
    <t>Other Vendor Contract Savings</t>
  </si>
  <si>
    <t>• Waivers are reported when CTM has negotiated a waiver with the carrier to either waive penalty fees (air or hotel) or refund a non-refundable value.</t>
  </si>
  <si>
    <t>• Hotel contract rate is compared to the same room type without the discount applied at the time the reservation is made.  Hotel contract vendors include those listed as Preferred, NASPO ValuePoint, or ABC.  Changes made outside of E-Travel will not be reflected in the data.  Hotel savings is booked data, not consumed data.</t>
  </si>
  <si>
    <t>• Car contract rate is compared to the same car type without the discount applied at the time the reservation is made.  Car contract vendors include Budget for in-state and NASPO ValuePoint for nationwide.  Changes made outside of E-Travel is not reflected in the data.  Car savings is booked data not consumed data.</t>
  </si>
  <si>
    <t xml:space="preserve">    Expired Tickets</t>
  </si>
  <si>
    <t xml:space="preserve">    First Class/Upgrade</t>
  </si>
  <si>
    <t>Group Fare</t>
  </si>
  <si>
    <t xml:space="preserve">    Group Fare</t>
  </si>
  <si>
    <t xml:space="preserve">    Hotel (Preferred, NASPO ValuePoint, ABC Global)</t>
  </si>
  <si>
    <t xml:space="preserve">    Rental Car (In-State Budget or NASPO ValuePoint)</t>
  </si>
  <si>
    <t>E-Certificate or Voucher</t>
  </si>
  <si>
    <t xml:space="preserve">    Unused Ticket on File</t>
  </si>
  <si>
    <t>Unused a Ticket on File</t>
  </si>
  <si>
    <t xml:space="preserve">    Waiver Favors</t>
  </si>
  <si>
    <t>Waivers Favors</t>
  </si>
  <si>
    <t>Expired Tickets</t>
  </si>
  <si>
    <t xml:space="preserve">    GT Offered Lower</t>
  </si>
  <si>
    <t xml:space="preserve">• All expired tickets of any value are reported including partials and non-transferable tickets.  </t>
  </si>
  <si>
    <t>• The purchased itinerary was offered at a lower fare, but declined due to the carriers penalty or restrictions.</t>
  </si>
  <si>
    <t xml:space="preserve">Air Contract </t>
  </si>
  <si>
    <t>Total Lost Savings Opportunity</t>
  </si>
  <si>
    <r>
      <t xml:space="preserve">  </t>
    </r>
    <r>
      <rPr>
        <b/>
        <sz val="10"/>
        <rFont val="Arial"/>
        <family val="2"/>
      </rPr>
      <t xml:space="preserve"> Note 1: </t>
    </r>
    <r>
      <rPr>
        <sz val="10"/>
        <rFont val="Arial"/>
        <family val="2"/>
      </rPr>
      <t>Effective July 2016, Medicaid policy change to purchase non-refundable fares in some markets.  Unused tickets are tracked and exchanged.</t>
    </r>
  </si>
  <si>
    <t>• Rural air fares are calculated using the Federal Mail Rate, coordinates of the city pairs, and the type of air craft.  All rural contract fares are refundable and compared to the lowest refundable fare offered by the carrier at the time of purchase.  Savings are only reported if the carrier is listed as a preferred and the refundable contract was purchased.  Ravn is part of the Rural Carrier ITB, but reported separately as they are an ARC carrier.</t>
  </si>
  <si>
    <t>• E-Certificate savings is the difference of the voucher compared to the ticket price without the voucher.  Vouchers are accrued when exchanging a higher price ticket for a lower price ticket, the residual value is saved for future use.  Vouchers are also issued by carriers for irregular operations.  Vouchers can be managed by CTM in the used ticket database and are typically transferable.</t>
  </si>
  <si>
    <t>• Lower fare was offered on a different itinerary, but was declined by travel arranger with reason provided.  Alternate itinerary offered was within two-hours and did not include more than one additional connection of the itinerary purchased.</t>
  </si>
  <si>
    <t>• The purchased itinerary was offered at a lower fare, but declined for first or business class seats or an upgradeable fare class.</t>
  </si>
  <si>
    <t>Penalty Fare Declined</t>
  </si>
  <si>
    <t xml:space="preserve">    Penalty Fare Declined</t>
  </si>
  <si>
    <r>
      <t xml:space="preserve">   </t>
    </r>
    <r>
      <rPr>
        <b/>
        <sz val="10"/>
        <rFont val="Arial"/>
        <family val="2"/>
      </rPr>
      <t>Note 3:</t>
    </r>
    <r>
      <rPr>
        <sz val="10"/>
        <rFont val="Arial"/>
        <family val="2"/>
      </rPr>
      <t xml:space="preserve"> Hotel and car savings are adjusted when itinerary changes are made within the booking tool. (Incomplete data is reported from July 2016 - March 2017).</t>
    </r>
  </si>
  <si>
    <t>E-Travel Office Operational Costs</t>
  </si>
  <si>
    <t>Net Calculated Benefit or (Cost) for using E-Travel Contracts</t>
  </si>
  <si>
    <t>Department Expenditures</t>
  </si>
  <si>
    <t>Executive Branch Expenditures</t>
  </si>
  <si>
    <t xml:space="preserve">    Air Spend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</si>
</sst>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14" x14ac:knownFonts="1">
    <font>
      <sz val="10"/>
      <name val="Arial"/>
    </font>
    <font>
      <sz val="10"/>
      <name val="Arial"/>
      <family val="2"/>
    </font>
    <font>
      <b/>
      <i/>
      <sz val="10"/>
      <name val="Arial"/>
      <family val="2"/>
    </font>
    <font>
      <sz val="8"/>
      <name val="Arial"/>
      <family val="2"/>
    </font>
    <font>
      <b/>
      <sz val="10"/>
      <name val="Arial"/>
      <family val="2"/>
    </font>
    <font>
      <b/>
      <sz val="11"/>
      <name val="Arial"/>
      <family val="2"/>
    </font>
    <font>
      <sz val="10"/>
      <color rgb="FFFF0000"/>
      <name val="Arial"/>
      <family val="2"/>
    </font>
    <font>
      <sz val="10"/>
      <name val="Arial"/>
      <family val="2"/>
    </font>
    <font>
      <b/>
      <sz val="10"/>
      <color theme="1"/>
      <name val="Arial"/>
      <family val="2"/>
    </font>
    <font>
      <sz val="9"/>
      <name val="Arial"/>
      <family val="2"/>
    </font>
    <font>
      <sz val="10"/>
      <name val="Arial"/>
      <family val="2"/>
    </font>
    <font>
      <sz val="10"/>
      <color theme="1"/>
      <name val="Arial"/>
      <family val="2"/>
    </font>
    <font>
      <b/>
      <u/>
      <sz val="12"/>
      <name val="Arial"/>
      <family val="2"/>
    </font>
    <font>
      <sz val="12"/>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43" fontId="7" fillId="0" borderId="0" applyFont="0" applyFill="0" applyBorder="0" applyAlignment="0" applyProtection="0"/>
    <xf numFmtId="44" fontId="10" fillId="0" borderId="0" applyFont="0" applyFill="0" applyBorder="0" applyAlignment="0" applyProtection="0"/>
  </cellStyleXfs>
  <cellXfs count="333">
    <xf numFmtId="0" fontId="0" fillId="0" borderId="0" xfId="0"/>
    <xf numFmtId="3" fontId="0" fillId="0" borderId="0" xfId="0" applyNumberFormat="1"/>
    <xf numFmtId="3" fontId="0" fillId="0" borderId="0" xfId="0" applyNumberFormat="1" applyFill="1"/>
    <xf numFmtId="3" fontId="0" fillId="0" borderId="0" xfId="0" applyNumberFormat="1" applyFill="1" applyBorder="1"/>
    <xf numFmtId="3" fontId="0" fillId="0" borderId="1" xfId="0" applyNumberFormat="1" applyFill="1" applyBorder="1"/>
    <xf numFmtId="0" fontId="0" fillId="0" borderId="0" xfId="0" applyFill="1"/>
    <xf numFmtId="0" fontId="1" fillId="0" borderId="0" xfId="0" applyFont="1" applyFill="1"/>
    <xf numFmtId="0" fontId="4" fillId="0" borderId="0" xfId="0" applyFont="1" applyFill="1"/>
    <xf numFmtId="0" fontId="1" fillId="0" borderId="0" xfId="0" applyFont="1"/>
    <xf numFmtId="0" fontId="4" fillId="0" borderId="0" xfId="0" applyFont="1"/>
    <xf numFmtId="0" fontId="0" fillId="0" borderId="0" xfId="0" applyBorder="1"/>
    <xf numFmtId="0" fontId="1" fillId="0" borderId="0" xfId="0" applyFont="1" applyBorder="1"/>
    <xf numFmtId="0" fontId="0" fillId="0" borderId="0" xfId="0" applyFill="1" applyBorder="1"/>
    <xf numFmtId="0" fontId="4" fillId="0" borderId="0" xfId="0" applyFont="1" applyFill="1" applyBorder="1"/>
    <xf numFmtId="3" fontId="4" fillId="0" borderId="0" xfId="0" applyNumberFormat="1" applyFont="1" applyFill="1" applyBorder="1"/>
    <xf numFmtId="3" fontId="0" fillId="2" borderId="0" xfId="0" applyNumberFormat="1" applyFill="1"/>
    <xf numFmtId="3" fontId="0" fillId="2" borderId="0" xfId="0" applyNumberFormat="1" applyFill="1" applyBorder="1"/>
    <xf numFmtId="3" fontId="0" fillId="2" borderId="1" xfId="0" applyNumberFormat="1" applyFill="1" applyBorder="1"/>
    <xf numFmtId="3" fontId="4" fillId="2" borderId="0" xfId="0" applyNumberFormat="1" applyFont="1" applyFill="1" applyBorder="1"/>
    <xf numFmtId="6" fontId="4" fillId="2" borderId="0" xfId="0" applyNumberFormat="1" applyFont="1" applyFill="1" applyBorder="1"/>
    <xf numFmtId="3" fontId="4" fillId="0" borderId="0" xfId="0" applyNumberFormat="1" applyFont="1" applyFill="1"/>
    <xf numFmtId="3" fontId="4" fillId="0" borderId="0" xfId="0" applyNumberFormat="1" applyFont="1"/>
    <xf numFmtId="6" fontId="4" fillId="0" borderId="0" xfId="0" applyNumberFormat="1" applyFont="1" applyFill="1" applyBorder="1"/>
    <xf numFmtId="0" fontId="1" fillId="0" borderId="0" xfId="0" applyFont="1" applyFill="1" applyBorder="1"/>
    <xf numFmtId="38" fontId="4" fillId="2" borderId="0" xfId="0" applyNumberFormat="1" applyFont="1" applyFill="1" applyBorder="1"/>
    <xf numFmtId="3" fontId="0" fillId="0" borderId="0" xfId="0" applyNumberFormat="1" applyBorder="1"/>
    <xf numFmtId="6" fontId="0" fillId="0" borderId="0" xfId="0" applyNumberFormat="1"/>
    <xf numFmtId="38" fontId="0" fillId="2" borderId="0" xfId="0" applyNumberFormat="1" applyFill="1" applyBorder="1"/>
    <xf numFmtId="3" fontId="4" fillId="2" borderId="0" xfId="0" applyNumberFormat="1" applyFont="1" applyFill="1"/>
    <xf numFmtId="6" fontId="0" fillId="0" borderId="0" xfId="0" applyNumberFormat="1" applyFill="1"/>
    <xf numFmtId="38" fontId="0" fillId="0" borderId="0" xfId="0" applyNumberFormat="1" applyFill="1" applyAlignment="1"/>
    <xf numFmtId="40" fontId="0" fillId="0" borderId="0" xfId="0" applyNumberFormat="1" applyFill="1"/>
    <xf numFmtId="3" fontId="0" fillId="3" borderId="0" xfId="0" applyNumberFormat="1" applyFill="1"/>
    <xf numFmtId="3" fontId="0" fillId="3" borderId="1" xfId="0" applyNumberFormat="1" applyFill="1" applyBorder="1"/>
    <xf numFmtId="3" fontId="0" fillId="3" borderId="0" xfId="0" applyNumberFormat="1" applyFill="1" applyBorder="1"/>
    <xf numFmtId="38" fontId="0" fillId="3" borderId="0" xfId="0" applyNumberFormat="1" applyFill="1" applyBorder="1"/>
    <xf numFmtId="3" fontId="1" fillId="3" borderId="0" xfId="0" applyNumberFormat="1" applyFont="1" applyFill="1" applyBorder="1"/>
    <xf numFmtId="38" fontId="0" fillId="0" borderId="0" xfId="2" applyNumberFormat="1" applyFont="1" applyFill="1" applyAlignment="1"/>
    <xf numFmtId="3" fontId="1" fillId="3" borderId="0" xfId="0" applyNumberFormat="1" applyFont="1" applyFill="1"/>
    <xf numFmtId="0" fontId="4" fillId="2" borderId="0" xfId="0" applyFont="1" applyFill="1" applyBorder="1"/>
    <xf numFmtId="3" fontId="1" fillId="0" borderId="0" xfId="0" applyNumberFormat="1" applyFont="1" applyFill="1" applyAlignment="1"/>
    <xf numFmtId="3" fontId="0" fillId="2" borderId="0" xfId="0" applyNumberFormat="1" applyFill="1" applyBorder="1" applyAlignment="1">
      <alignment horizontal="center"/>
    </xf>
    <xf numFmtId="8" fontId="0" fillId="0" borderId="0" xfId="0" applyNumberFormat="1"/>
    <xf numFmtId="0" fontId="1" fillId="0" borderId="0" xfId="0" applyFont="1" applyBorder="1" applyAlignment="1">
      <alignment horizontal="left" indent="1"/>
    </xf>
    <xf numFmtId="0" fontId="4" fillId="0" borderId="0" xfId="0" applyFont="1" applyBorder="1" applyAlignment="1">
      <alignment horizontal="left" vertical="top"/>
    </xf>
    <xf numFmtId="0" fontId="4" fillId="0" borderId="0" xfId="0" applyFont="1" applyFill="1" applyBorder="1" applyAlignment="1">
      <alignment vertical="top" wrapText="1"/>
    </xf>
    <xf numFmtId="0" fontId="5" fillId="0" borderId="0" xfId="0" applyFont="1" applyFill="1" applyBorder="1" applyAlignment="1"/>
    <xf numFmtId="6" fontId="4" fillId="2" borderId="2" xfId="0" applyNumberFormat="1" applyFont="1" applyFill="1" applyBorder="1"/>
    <xf numFmtId="3" fontId="1" fillId="0" borderId="0" xfId="0" applyNumberFormat="1" applyFont="1" applyFill="1"/>
    <xf numFmtId="3" fontId="1" fillId="0" borderId="0" xfId="0" applyNumberFormat="1" applyFont="1" applyFill="1" applyBorder="1"/>
    <xf numFmtId="3" fontId="1" fillId="0" borderId="0" xfId="0" applyNumberFormat="1" applyFont="1" applyFill="1" applyAlignment="1">
      <alignment horizontal="center"/>
    </xf>
    <xf numFmtId="38" fontId="1" fillId="0" borderId="0" xfId="0" applyNumberFormat="1" applyFont="1" applyFill="1" applyBorder="1" applyAlignment="1">
      <alignment horizontal="right"/>
    </xf>
    <xf numFmtId="38" fontId="1" fillId="0" borderId="0" xfId="0" applyNumberFormat="1" applyFont="1" applyFill="1" applyBorder="1"/>
    <xf numFmtId="3" fontId="1" fillId="3" borderId="1" xfId="0" applyNumberFormat="1" applyFont="1" applyFill="1" applyBorder="1"/>
    <xf numFmtId="6" fontId="4" fillId="3" borderId="0" xfId="0" applyNumberFormat="1" applyFont="1" applyFill="1"/>
    <xf numFmtId="3" fontId="1" fillId="0" borderId="1" xfId="0" applyNumberFormat="1" applyFont="1" applyFill="1" applyBorder="1"/>
    <xf numFmtId="6" fontId="4" fillId="0" borderId="0" xfId="0" applyNumberFormat="1" applyFont="1" applyFill="1"/>
    <xf numFmtId="38" fontId="0" fillId="0" borderId="0" xfId="0" applyNumberFormat="1" applyFill="1" applyBorder="1"/>
    <xf numFmtId="3" fontId="6" fillId="0" borderId="0" xfId="0" applyNumberFormat="1" applyFont="1" applyFill="1" applyBorder="1"/>
    <xf numFmtId="3" fontId="4" fillId="3" borderId="0" xfId="0" applyNumberFormat="1" applyFont="1" applyFill="1" applyBorder="1"/>
    <xf numFmtId="6" fontId="4" fillId="3" borderId="0" xfId="0" applyNumberFormat="1" applyFont="1" applyFill="1" applyBorder="1"/>
    <xf numFmtId="6" fontId="8" fillId="3" borderId="0" xfId="0" applyNumberFormat="1" applyFont="1" applyFill="1" applyBorder="1"/>
    <xf numFmtId="6" fontId="4" fillId="3" borderId="2" xfId="0" applyNumberFormat="1" applyFont="1" applyFill="1" applyBorder="1"/>
    <xf numFmtId="6" fontId="4" fillId="0" borderId="2" xfId="0" applyNumberFormat="1" applyFont="1" applyFill="1" applyBorder="1"/>
    <xf numFmtId="3" fontId="1" fillId="0" borderId="2" xfId="0" applyNumberFormat="1" applyFont="1" applyFill="1" applyBorder="1"/>
    <xf numFmtId="3" fontId="1" fillId="3" borderId="0" xfId="0" applyNumberFormat="1" applyFont="1" applyFill="1" applyAlignment="1">
      <alignment horizontal="center"/>
    </xf>
    <xf numFmtId="3" fontId="1" fillId="3" borderId="2" xfId="0" applyNumberFormat="1" applyFont="1" applyFill="1" applyBorder="1"/>
    <xf numFmtId="0" fontId="1" fillId="3" borderId="0" xfId="0" applyFont="1" applyFill="1" applyBorder="1"/>
    <xf numFmtId="0" fontId="0" fillId="3" borderId="0" xfId="0" applyFill="1" applyBorder="1"/>
    <xf numFmtId="38" fontId="1" fillId="3" borderId="0" xfId="0" applyNumberFormat="1" applyFont="1" applyFill="1" applyBorder="1" applyAlignment="1">
      <alignment horizontal="right"/>
    </xf>
    <xf numFmtId="0" fontId="1" fillId="3" borderId="0" xfId="0" applyFont="1" applyFill="1"/>
    <xf numFmtId="0" fontId="0" fillId="3" borderId="0" xfId="0" applyFill="1"/>
    <xf numFmtId="3" fontId="1" fillId="3" borderId="0" xfId="0" applyNumberFormat="1" applyFont="1" applyFill="1" applyAlignment="1"/>
    <xf numFmtId="38" fontId="0" fillId="3" borderId="0" xfId="0" applyNumberFormat="1" applyFill="1" applyAlignment="1"/>
    <xf numFmtId="38" fontId="1" fillId="3" borderId="0" xfId="0" applyNumberFormat="1" applyFont="1" applyFill="1" applyBorder="1"/>
    <xf numFmtId="38" fontId="0" fillId="3" borderId="0" xfId="2" applyNumberFormat="1" applyFont="1" applyFill="1" applyAlignment="1"/>
    <xf numFmtId="3" fontId="1" fillId="3" borderId="0" xfId="0" applyNumberFormat="1" applyFont="1" applyFill="1" applyBorder="1" applyAlignment="1">
      <alignment horizontal="center"/>
    </xf>
    <xf numFmtId="8" fontId="0" fillId="0" borderId="0" xfId="0" applyNumberFormat="1" applyFill="1"/>
    <xf numFmtId="9" fontId="0" fillId="0" borderId="0" xfId="1" applyNumberFormat="1" applyFont="1" applyFill="1"/>
    <xf numFmtId="38" fontId="1" fillId="3" borderId="0" xfId="0" applyNumberFormat="1" applyFont="1" applyFill="1" applyAlignment="1"/>
    <xf numFmtId="3" fontId="4" fillId="2" borderId="0" xfId="0" applyNumberFormat="1" applyFont="1" applyFill="1" applyAlignment="1">
      <alignment horizontal="center"/>
    </xf>
    <xf numFmtId="3" fontId="1" fillId="0" borderId="0" xfId="0" applyNumberFormat="1" applyFont="1" applyAlignment="1">
      <alignment horizontal="center"/>
    </xf>
    <xf numFmtId="0" fontId="0" fillId="0" borderId="0" xfId="0" applyAlignment="1">
      <alignment horizontal="left"/>
    </xf>
    <xf numFmtId="42" fontId="1" fillId="0" borderId="0" xfId="2" applyNumberFormat="1" applyFont="1" applyAlignment="1">
      <alignment horizontal="center"/>
    </xf>
    <xf numFmtId="0" fontId="9" fillId="2" borderId="0" xfId="0" applyFont="1" applyFill="1" applyAlignment="1">
      <alignment horizontal="center"/>
    </xf>
    <xf numFmtId="0" fontId="4" fillId="0" borderId="0" xfId="0" applyFont="1" applyAlignment="1">
      <alignment horizontal="left"/>
    </xf>
    <xf numFmtId="164" fontId="7" fillId="0" borderId="0" xfId="2" applyNumberFormat="1" applyAlignment="1">
      <alignment horizontal="right"/>
    </xf>
    <xf numFmtId="164" fontId="7" fillId="3" borderId="0" xfId="2" applyNumberFormat="1" applyFill="1" applyAlignment="1">
      <alignment horizontal="right"/>
    </xf>
    <xf numFmtId="0" fontId="0" fillId="0" borderId="0" xfId="0" applyAlignment="1">
      <alignment horizontal="right"/>
    </xf>
    <xf numFmtId="164" fontId="7" fillId="0" borderId="0" xfId="2" applyNumberFormat="1" applyAlignment="1">
      <alignment horizontal="right" indent="1"/>
    </xf>
    <xf numFmtId="164" fontId="7" fillId="3" borderId="0" xfId="2" applyNumberFormat="1" applyFill="1" applyAlignment="1">
      <alignment horizontal="right" indent="1"/>
    </xf>
    <xf numFmtId="164" fontId="0" fillId="0" borderId="0" xfId="0" applyNumberFormat="1" applyAlignment="1">
      <alignment horizontal="right" indent="1"/>
    </xf>
    <xf numFmtId="164" fontId="7" fillId="0" borderId="0" xfId="2" applyNumberFormat="1" applyBorder="1" applyAlignment="1">
      <alignment horizontal="right" indent="1"/>
    </xf>
    <xf numFmtId="164" fontId="0" fillId="2" borderId="1" xfId="0" applyNumberFormat="1" applyFill="1" applyBorder="1" applyAlignment="1">
      <alignment horizontal="right"/>
    </xf>
    <xf numFmtId="3" fontId="1" fillId="3" borderId="0" xfId="0" applyNumberFormat="1" applyFont="1" applyFill="1" applyBorder="1" applyAlignment="1">
      <alignment horizontal="right"/>
    </xf>
    <xf numFmtId="164" fontId="7" fillId="3" borderId="1" xfId="2" applyNumberFormat="1" applyFill="1" applyBorder="1" applyAlignment="1">
      <alignment horizontal="right" indent="1"/>
    </xf>
    <xf numFmtId="3" fontId="1" fillId="0" borderId="0" xfId="2" applyNumberFormat="1" applyFont="1" applyBorder="1" applyAlignment="1">
      <alignment horizontal="right"/>
    </xf>
    <xf numFmtId="164" fontId="7" fillId="0" borderId="1" xfId="2" applyNumberFormat="1" applyBorder="1" applyAlignment="1">
      <alignment horizontal="right" indent="1"/>
    </xf>
    <xf numFmtId="164" fontId="0" fillId="0" borderId="1" xfId="0" applyNumberFormat="1" applyBorder="1" applyAlignment="1">
      <alignment horizontal="right" indent="1"/>
    </xf>
    <xf numFmtId="164" fontId="7" fillId="3" borderId="1" xfId="2" applyNumberFormat="1" applyFill="1" applyBorder="1" applyAlignment="1">
      <alignment horizontal="right"/>
    </xf>
    <xf numFmtId="164" fontId="7" fillId="0" borderId="1" xfId="2" applyNumberFormat="1" applyBorder="1" applyAlignment="1">
      <alignment horizontal="right"/>
    </xf>
    <xf numFmtId="3" fontId="1" fillId="2" borderId="0" xfId="2" applyNumberFormat="1" applyFont="1" applyFill="1" applyBorder="1" applyAlignment="1">
      <alignment horizontal="right"/>
    </xf>
    <xf numFmtId="42" fontId="4" fillId="3" borderId="0" xfId="2" applyNumberFormat="1" applyFont="1" applyFill="1" applyAlignment="1">
      <alignment horizontal="right"/>
    </xf>
    <xf numFmtId="42" fontId="4" fillId="0" borderId="0" xfId="2" applyNumberFormat="1" applyFont="1" applyFill="1" applyAlignment="1">
      <alignment horizontal="right"/>
    </xf>
    <xf numFmtId="42" fontId="4" fillId="2" borderId="0" xfId="0" applyNumberFormat="1" applyFont="1" applyFill="1" applyBorder="1" applyAlignment="1">
      <alignment horizontal="right"/>
    </xf>
    <xf numFmtId="164" fontId="1" fillId="3" borderId="0" xfId="2" applyNumberFormat="1" applyFont="1" applyFill="1" applyAlignment="1">
      <alignment horizontal="right"/>
    </xf>
    <xf numFmtId="3" fontId="1" fillId="3" borderId="0" xfId="3" applyNumberFormat="1" applyFont="1" applyFill="1" applyAlignment="1">
      <alignment horizontal="right"/>
    </xf>
    <xf numFmtId="164" fontId="7" fillId="3" borderId="0" xfId="2" applyNumberFormat="1" applyFill="1" applyBorder="1" applyAlignment="1">
      <alignment horizontal="right" indent="1"/>
    </xf>
    <xf numFmtId="3" fontId="1" fillId="0" borderId="0" xfId="3" applyNumberFormat="1" applyFont="1" applyAlignment="1">
      <alignment horizontal="right"/>
    </xf>
    <xf numFmtId="165" fontId="10" fillId="0" borderId="0" xfId="3" applyNumberFormat="1" applyAlignment="1">
      <alignment horizontal="right"/>
    </xf>
    <xf numFmtId="165" fontId="10" fillId="3" borderId="0" xfId="3" applyNumberFormat="1" applyFill="1" applyAlignment="1">
      <alignment horizontal="right"/>
    </xf>
    <xf numFmtId="165" fontId="1" fillId="3" borderId="0" xfId="3" applyNumberFormat="1" applyFont="1" applyFill="1" applyAlignment="1">
      <alignment horizontal="right"/>
    </xf>
    <xf numFmtId="42" fontId="1" fillId="0" borderId="0" xfId="3" applyNumberFormat="1" applyFont="1" applyAlignment="1">
      <alignment horizontal="right"/>
    </xf>
    <xf numFmtId="3" fontId="1" fillId="2" borderId="0" xfId="3" applyNumberFormat="1" applyFont="1" applyFill="1" applyAlignment="1">
      <alignment horizontal="right"/>
    </xf>
    <xf numFmtId="164" fontId="0" fillId="2" borderId="0" xfId="0" applyNumberFormat="1" applyFill="1" applyAlignment="1">
      <alignment horizontal="right"/>
    </xf>
    <xf numFmtId="164" fontId="1" fillId="0" borderId="0" xfId="2" applyNumberFormat="1" applyFont="1" applyAlignment="1">
      <alignment horizontal="right"/>
    </xf>
    <xf numFmtId="164" fontId="1" fillId="2" borderId="0" xfId="2" applyNumberFormat="1" applyFont="1" applyFill="1" applyAlignment="1">
      <alignment horizontal="right"/>
    </xf>
    <xf numFmtId="3" fontId="6" fillId="0" borderId="0" xfId="3" applyNumberFormat="1" applyFont="1" applyAlignment="1">
      <alignment horizontal="right"/>
    </xf>
    <xf numFmtId="164" fontId="1" fillId="0" borderId="0" xfId="2" applyNumberFormat="1" applyFont="1" applyFill="1" applyAlignment="1">
      <alignment horizontal="right"/>
    </xf>
    <xf numFmtId="3" fontId="1" fillId="0" borderId="0" xfId="0" applyNumberFormat="1" applyFont="1" applyBorder="1" applyAlignment="1">
      <alignment horizontal="right"/>
    </xf>
    <xf numFmtId="164" fontId="0" fillId="0" borderId="0" xfId="0" applyNumberFormat="1" applyAlignment="1">
      <alignment horizontal="right"/>
    </xf>
    <xf numFmtId="0" fontId="4" fillId="0" borderId="0" xfId="0" applyFont="1" applyBorder="1" applyAlignment="1">
      <alignment horizontal="left"/>
    </xf>
    <xf numFmtId="165" fontId="4" fillId="3" borderId="0" xfId="3" applyNumberFormat="1" applyFont="1" applyFill="1" applyBorder="1" applyAlignment="1">
      <alignment horizontal="right"/>
    </xf>
    <xf numFmtId="165" fontId="4" fillId="0" borderId="0" xfId="3" applyNumberFormat="1" applyFont="1" applyBorder="1" applyAlignment="1">
      <alignment horizontal="right"/>
    </xf>
    <xf numFmtId="164" fontId="4" fillId="0" borderId="0" xfId="2" applyNumberFormat="1" applyFont="1" applyBorder="1" applyAlignment="1">
      <alignment horizontal="right"/>
    </xf>
    <xf numFmtId="3" fontId="1" fillId="2" borderId="0" xfId="3" applyNumberFormat="1" applyFont="1" applyFill="1" applyBorder="1" applyAlignment="1">
      <alignment horizontal="right"/>
    </xf>
    <xf numFmtId="165" fontId="4" fillId="2" borderId="0" xfId="3" applyNumberFormat="1" applyFont="1" applyFill="1" applyBorder="1" applyAlignment="1">
      <alignment horizontal="right"/>
    </xf>
    <xf numFmtId="42" fontId="4" fillId="3" borderId="0" xfId="0" applyNumberFormat="1" applyFont="1" applyFill="1" applyBorder="1" applyAlignment="1">
      <alignment horizontal="right"/>
    </xf>
    <xf numFmtId="42" fontId="4" fillId="0" borderId="0" xfId="0" applyNumberFormat="1" applyFont="1" applyBorder="1" applyAlignment="1">
      <alignment horizontal="right"/>
    </xf>
    <xf numFmtId="42" fontId="4" fillId="3" borderId="0" xfId="2" applyNumberFormat="1" applyFont="1" applyFill="1" applyBorder="1" applyAlignment="1">
      <alignment horizontal="right"/>
    </xf>
    <xf numFmtId="3" fontId="1" fillId="2" borderId="0" xfId="0" applyNumberFormat="1" applyFont="1" applyFill="1" applyBorder="1" applyAlignment="1">
      <alignment horizontal="right"/>
    </xf>
    <xf numFmtId="3" fontId="4" fillId="2" borderId="1" xfId="0" applyNumberFormat="1" applyFont="1" applyFill="1" applyBorder="1"/>
    <xf numFmtId="3" fontId="1" fillId="0" borderId="0" xfId="0" applyNumberFormat="1" applyFont="1" applyFill="1" applyBorder="1" applyAlignment="1">
      <alignment horizontal="center"/>
    </xf>
    <xf numFmtId="3" fontId="4" fillId="2" borderId="0" xfId="0" applyNumberFormat="1" applyFont="1" applyFill="1" applyBorder="1" applyAlignment="1">
      <alignment horizontal="center"/>
    </xf>
    <xf numFmtId="3" fontId="1" fillId="3" borderId="2" xfId="0" applyNumberFormat="1" applyFont="1" applyFill="1" applyBorder="1" applyAlignment="1">
      <alignment horizontal="right"/>
    </xf>
    <xf numFmtId="165" fontId="4" fillId="3" borderId="2" xfId="3" applyNumberFormat="1" applyFont="1" applyFill="1" applyBorder="1" applyAlignment="1">
      <alignment horizontal="right"/>
    </xf>
    <xf numFmtId="3" fontId="1" fillId="0" borderId="2" xfId="0" applyNumberFormat="1" applyFont="1" applyBorder="1" applyAlignment="1">
      <alignment horizontal="right"/>
    </xf>
    <xf numFmtId="165" fontId="4" fillId="0" borderId="2" xfId="3" applyNumberFormat="1" applyFont="1" applyBorder="1" applyAlignment="1">
      <alignment horizontal="right"/>
    </xf>
    <xf numFmtId="3" fontId="1" fillId="2" borderId="2" xfId="3" applyNumberFormat="1" applyFont="1" applyFill="1" applyBorder="1" applyAlignment="1">
      <alignment horizontal="right"/>
    </xf>
    <xf numFmtId="42" fontId="4" fillId="2" borderId="2" xfId="0" applyNumberFormat="1" applyFont="1" applyFill="1" applyBorder="1" applyAlignment="1">
      <alignment horizontal="right"/>
    </xf>
    <xf numFmtId="164" fontId="0" fillId="0" borderId="0" xfId="0" applyNumberFormat="1" applyBorder="1" applyAlignment="1">
      <alignment horizontal="right"/>
    </xf>
    <xf numFmtId="0" fontId="0" fillId="0" borderId="0" xfId="0" applyBorder="1" applyAlignment="1">
      <alignment horizontal="right"/>
    </xf>
    <xf numFmtId="3" fontId="1" fillId="2" borderId="0" xfId="0" applyNumberFormat="1" applyFont="1" applyFill="1"/>
    <xf numFmtId="3" fontId="1" fillId="2" borderId="0" xfId="0" applyNumberFormat="1" applyFont="1" applyFill="1" applyBorder="1"/>
    <xf numFmtId="3" fontId="1" fillId="2" borderId="0" xfId="0" applyNumberFormat="1" applyFont="1" applyFill="1" applyAlignment="1"/>
    <xf numFmtId="38" fontId="1" fillId="2" borderId="0" xfId="0" applyNumberFormat="1" applyFont="1" applyFill="1" applyAlignment="1"/>
    <xf numFmtId="3" fontId="1" fillId="3" borderId="1" xfId="0" applyNumberFormat="1" applyFont="1" applyFill="1" applyBorder="1" applyAlignment="1">
      <alignment horizontal="right"/>
    </xf>
    <xf numFmtId="3" fontId="1" fillId="2" borderId="1" xfId="0" applyNumberFormat="1" applyFont="1" applyFill="1" applyBorder="1"/>
    <xf numFmtId="0" fontId="0" fillId="0" borderId="0" xfId="1" applyNumberFormat="1" applyFont="1" applyFill="1"/>
    <xf numFmtId="0" fontId="0" fillId="0" borderId="0" xfId="1" applyNumberFormat="1" applyFont="1" applyFill="1" applyBorder="1"/>
    <xf numFmtId="0" fontId="4" fillId="0" borderId="0" xfId="1" applyNumberFormat="1" applyFont="1" applyFill="1"/>
    <xf numFmtId="0" fontId="0" fillId="0" borderId="0" xfId="0" applyNumberFormat="1"/>
    <xf numFmtId="0" fontId="0" fillId="0" borderId="0" xfId="0" applyNumberFormat="1" applyAlignment="1">
      <alignment horizontal="right"/>
    </xf>
    <xf numFmtId="0" fontId="1" fillId="0" borderId="0" xfId="3" applyNumberFormat="1" applyFont="1" applyAlignment="1">
      <alignment horizontal="right"/>
    </xf>
    <xf numFmtId="0" fontId="1" fillId="0" borderId="0" xfId="1" applyNumberFormat="1" applyFont="1" applyAlignment="1">
      <alignment horizontal="right"/>
    </xf>
    <xf numFmtId="0" fontId="1" fillId="0" borderId="0" xfId="0" applyNumberFormat="1" applyFont="1" applyAlignment="1">
      <alignment horizontal="right"/>
    </xf>
    <xf numFmtId="0" fontId="1" fillId="0" borderId="0" xfId="0" applyNumberFormat="1" applyFont="1" applyBorder="1" applyAlignment="1">
      <alignment horizontal="right"/>
    </xf>
    <xf numFmtId="0" fontId="0" fillId="0" borderId="0" xfId="0" applyNumberFormat="1" applyFill="1"/>
    <xf numFmtId="0" fontId="0" fillId="0" borderId="0" xfId="0" applyNumberFormat="1" applyFill="1" applyBorder="1"/>
    <xf numFmtId="43" fontId="1" fillId="0" borderId="0" xfId="1" applyNumberFormat="1" applyFont="1" applyAlignment="1">
      <alignment horizontal="right"/>
    </xf>
    <xf numFmtId="0" fontId="1" fillId="0" borderId="0" xfId="3" applyNumberFormat="1" applyFont="1" applyAlignment="1">
      <alignment horizontal="left"/>
    </xf>
    <xf numFmtId="0" fontId="0" fillId="0" borderId="0" xfId="0" applyNumberFormat="1" applyBorder="1" applyAlignment="1">
      <alignment horizontal="right"/>
    </xf>
    <xf numFmtId="8" fontId="4" fillId="0" borderId="0" xfId="0" applyNumberFormat="1" applyFont="1" applyFill="1"/>
    <xf numFmtId="8" fontId="4" fillId="0" borderId="0" xfId="0" applyNumberFormat="1" applyFont="1"/>
    <xf numFmtId="0" fontId="4" fillId="0" borderId="0" xfId="0" applyFont="1" applyAlignment="1">
      <alignment horizontal="right"/>
    </xf>
    <xf numFmtId="0" fontId="5" fillId="0" borderId="0" xfId="0" applyFont="1" applyAlignment="1">
      <alignment horizontal="left" vertical="center"/>
    </xf>
    <xf numFmtId="166" fontId="4" fillId="3" borderId="0" xfId="0" applyNumberFormat="1" applyFont="1" applyFill="1" applyBorder="1"/>
    <xf numFmtId="0" fontId="0" fillId="0" borderId="0" xfId="0" applyFill="1" applyAlignment="1">
      <alignment horizontal="right"/>
    </xf>
    <xf numFmtId="0" fontId="0" fillId="0" borderId="0" xfId="0" applyNumberFormat="1" applyFill="1" applyAlignment="1">
      <alignment horizontal="right"/>
    </xf>
    <xf numFmtId="3" fontId="1" fillId="0" borderId="0" xfId="0" applyNumberFormat="1" applyFont="1" applyFill="1" applyBorder="1" applyAlignment="1">
      <alignment horizontal="right"/>
    </xf>
    <xf numFmtId="3" fontId="1" fillId="0" borderId="0" xfId="2" applyNumberFormat="1" applyFont="1" applyFill="1" applyBorder="1" applyAlignment="1">
      <alignment horizontal="right"/>
    </xf>
    <xf numFmtId="166" fontId="4" fillId="3" borderId="0" xfId="2" applyNumberFormat="1" applyFont="1" applyFill="1" applyAlignment="1">
      <alignment horizontal="right"/>
    </xf>
    <xf numFmtId="164" fontId="1" fillId="0" borderId="0" xfId="2" applyNumberFormat="1" applyFont="1" applyFill="1" applyBorder="1"/>
    <xf numFmtId="164" fontId="1" fillId="3" borderId="0" xfId="2" applyNumberFormat="1" applyFont="1" applyFill="1" applyBorder="1"/>
    <xf numFmtId="164" fontId="4" fillId="0" borderId="0" xfId="2" applyNumberFormat="1" applyFont="1" applyFill="1"/>
    <xf numFmtId="166" fontId="4" fillId="2" borderId="0" xfId="2" applyNumberFormat="1" applyFont="1" applyFill="1" applyBorder="1"/>
    <xf numFmtId="166" fontId="4" fillId="3" borderId="0" xfId="0" applyNumberFormat="1" applyFont="1" applyFill="1" applyBorder="1" applyAlignment="1">
      <alignment horizontal="right"/>
    </xf>
    <xf numFmtId="166" fontId="4" fillId="0" borderId="0" xfId="0" applyNumberFormat="1" applyFont="1" applyFill="1" applyBorder="1" applyAlignment="1">
      <alignment horizontal="right"/>
    </xf>
    <xf numFmtId="166" fontId="4" fillId="2" borderId="0" xfId="0" applyNumberFormat="1" applyFont="1" applyFill="1" applyBorder="1" applyAlignment="1">
      <alignment horizontal="right"/>
    </xf>
    <xf numFmtId="3" fontId="1" fillId="0" borderId="0" xfId="2" applyNumberFormat="1" applyFont="1" applyFill="1" applyBorder="1"/>
    <xf numFmtId="3" fontId="1" fillId="3" borderId="0" xfId="2" applyNumberFormat="1" applyFont="1" applyFill="1" applyBorder="1" applyAlignment="1">
      <alignment horizontal="right"/>
    </xf>
    <xf numFmtId="3" fontId="0" fillId="3" borderId="0" xfId="2" applyNumberFormat="1" applyFont="1" applyFill="1" applyBorder="1" applyAlignment="1">
      <alignment horizontal="right"/>
    </xf>
    <xf numFmtId="3" fontId="0" fillId="0" borderId="0" xfId="2" applyNumberFormat="1" applyFont="1" applyFill="1" applyBorder="1" applyAlignment="1">
      <alignment horizontal="right"/>
    </xf>
    <xf numFmtId="3" fontId="4" fillId="2" borderId="0" xfId="2" applyNumberFormat="1" applyFont="1" applyFill="1" applyBorder="1" applyAlignment="1">
      <alignment horizontal="right"/>
    </xf>
    <xf numFmtId="3" fontId="0" fillId="0" borderId="0" xfId="2" applyNumberFormat="1" applyFont="1" applyFill="1" applyBorder="1"/>
    <xf numFmtId="3" fontId="0" fillId="0" borderId="0" xfId="2" applyNumberFormat="1" applyFont="1" applyFill="1"/>
    <xf numFmtId="3" fontId="1" fillId="3" borderId="1" xfId="2" applyNumberFormat="1" applyFont="1" applyFill="1" applyBorder="1" applyAlignment="1">
      <alignment horizontal="right"/>
    </xf>
    <xf numFmtId="3" fontId="1" fillId="0" borderId="1" xfId="2" applyNumberFormat="1" applyFont="1" applyFill="1" applyBorder="1" applyAlignment="1">
      <alignment horizontal="right"/>
    </xf>
    <xf numFmtId="3" fontId="4" fillId="2" borderId="1" xfId="2" applyNumberFormat="1" applyFont="1" applyFill="1" applyBorder="1" applyAlignment="1">
      <alignment horizontal="right"/>
    </xf>
    <xf numFmtId="3" fontId="0" fillId="2" borderId="0" xfId="2" applyNumberFormat="1" applyFont="1" applyFill="1" applyBorder="1" applyAlignment="1">
      <alignment horizontal="right"/>
    </xf>
    <xf numFmtId="3" fontId="0" fillId="0" borderId="0" xfId="2" applyNumberFormat="1" applyFont="1" applyBorder="1"/>
    <xf numFmtId="3" fontId="0" fillId="0" borderId="0" xfId="2" applyNumberFormat="1" applyFont="1"/>
    <xf numFmtId="3" fontId="0" fillId="2" borderId="1" xfId="2" applyNumberFormat="1" applyFont="1" applyFill="1" applyBorder="1" applyAlignment="1">
      <alignment horizontal="right"/>
    </xf>
    <xf numFmtId="37" fontId="1" fillId="0" borderId="0" xfId="2" applyNumberFormat="1" applyFont="1" applyFill="1" applyBorder="1"/>
    <xf numFmtId="37" fontId="1" fillId="3" borderId="0" xfId="2" applyNumberFormat="1" applyFont="1" applyFill="1" applyBorder="1"/>
    <xf numFmtId="37" fontId="4" fillId="2" borderId="0" xfId="2" applyNumberFormat="1" applyFont="1" applyFill="1" applyBorder="1"/>
    <xf numFmtId="37" fontId="0" fillId="0" borderId="0" xfId="2" applyNumberFormat="1" applyFont="1" applyBorder="1"/>
    <xf numFmtId="37" fontId="0" fillId="0" borderId="0" xfId="2" applyNumberFormat="1" applyFont="1"/>
    <xf numFmtId="37" fontId="1" fillId="3" borderId="1" xfId="2" applyNumberFormat="1" applyFont="1" applyFill="1" applyBorder="1"/>
    <xf numFmtId="37" fontId="1" fillId="0" borderId="1" xfId="2" applyNumberFormat="1" applyFont="1" applyFill="1" applyBorder="1"/>
    <xf numFmtId="37" fontId="4" fillId="2" borderId="1" xfId="2" applyNumberFormat="1" applyFont="1" applyFill="1" applyBorder="1"/>
    <xf numFmtId="6" fontId="4" fillId="3" borderId="2" xfId="0" applyNumberFormat="1" applyFont="1" applyFill="1" applyBorder="1" applyAlignment="1">
      <alignment horizontal="right"/>
    </xf>
    <xf numFmtId="3" fontId="1" fillId="0" borderId="2" xfId="0" applyNumberFormat="1" applyFont="1" applyFill="1" applyBorder="1" applyAlignment="1">
      <alignment horizontal="right"/>
    </xf>
    <xf numFmtId="6" fontId="4" fillId="0" borderId="2" xfId="0" applyNumberFormat="1" applyFont="1" applyFill="1" applyBorder="1" applyAlignment="1">
      <alignment horizontal="right"/>
    </xf>
    <xf numFmtId="0" fontId="4" fillId="0" borderId="0" xfId="0" applyFont="1" applyFill="1" applyAlignment="1">
      <alignment horizontal="right"/>
    </xf>
    <xf numFmtId="0" fontId="4" fillId="0" borderId="0" xfId="1" applyNumberFormat="1" applyFont="1" applyFill="1" applyAlignment="1">
      <alignment horizontal="right"/>
    </xf>
    <xf numFmtId="0" fontId="4" fillId="0" borderId="0" xfId="0" applyNumberFormat="1" applyFont="1" applyFill="1" applyAlignment="1">
      <alignment horizontal="right"/>
    </xf>
    <xf numFmtId="3" fontId="1" fillId="0" borderId="0" xfId="0" applyNumberFormat="1" applyFont="1" applyFill="1" applyBorder="1" applyAlignment="1"/>
    <xf numFmtId="38" fontId="0" fillId="0" borderId="0" xfId="0" applyNumberFormat="1" applyFill="1" applyBorder="1" applyAlignment="1"/>
    <xf numFmtId="38" fontId="0" fillId="0" borderId="0" xfId="2" applyNumberFormat="1" applyFont="1" applyFill="1" applyBorder="1" applyAlignment="1"/>
    <xf numFmtId="0" fontId="4" fillId="0" borderId="0" xfId="0" applyFont="1" applyFill="1" applyBorder="1" applyAlignment="1">
      <alignment horizontal="left"/>
    </xf>
    <xf numFmtId="6" fontId="4" fillId="0" borderId="0" xfId="0" applyNumberFormat="1" applyFont="1" applyFill="1" applyBorder="1" applyAlignment="1">
      <alignment horizontal="right"/>
    </xf>
    <xf numFmtId="0" fontId="1" fillId="0" borderId="0" xfId="0" applyFont="1" applyFill="1" applyBorder="1" applyAlignment="1">
      <alignment horizontal="left"/>
    </xf>
    <xf numFmtId="38" fontId="1" fillId="0" borderId="0" xfId="2" applyNumberFormat="1" applyFont="1" applyFill="1" applyBorder="1" applyAlignment="1">
      <alignment horizontal="right"/>
    </xf>
    <xf numFmtId="0" fontId="1" fillId="0" borderId="0" xfId="0" applyFont="1" applyFill="1" applyAlignment="1">
      <alignment horizontal="left"/>
    </xf>
    <xf numFmtId="3" fontId="1" fillId="0" borderId="1" xfId="0" applyNumberFormat="1" applyFont="1" applyFill="1" applyBorder="1" applyAlignment="1">
      <alignment horizontal="right"/>
    </xf>
    <xf numFmtId="3" fontId="1" fillId="3" borderId="0" xfId="0" applyNumberFormat="1" applyFont="1" applyFill="1" applyBorder="1" applyAlignment="1"/>
    <xf numFmtId="38" fontId="0" fillId="3" borderId="0" xfId="0" applyNumberFormat="1" applyFill="1" applyBorder="1" applyAlignment="1"/>
    <xf numFmtId="6" fontId="4" fillId="3" borderId="0" xfId="0" applyNumberFormat="1" applyFont="1" applyFill="1" applyBorder="1" applyAlignment="1">
      <alignment horizontal="right"/>
    </xf>
    <xf numFmtId="38" fontId="1" fillId="3" borderId="0" xfId="2" applyNumberFormat="1" applyFont="1" applyFill="1" applyBorder="1" applyAlignment="1">
      <alignment horizontal="right"/>
    </xf>
    <xf numFmtId="38" fontId="1" fillId="3" borderId="0" xfId="0" applyNumberFormat="1" applyFont="1" applyFill="1" applyBorder="1" applyAlignment="1"/>
    <xf numFmtId="38" fontId="1" fillId="3" borderId="1" xfId="2" applyNumberFormat="1" applyFont="1" applyFill="1" applyBorder="1" applyAlignment="1">
      <alignment horizontal="right"/>
    </xf>
    <xf numFmtId="38" fontId="4" fillId="2" borderId="0" xfId="0" applyNumberFormat="1" applyFont="1" applyFill="1" applyAlignment="1"/>
    <xf numFmtId="38" fontId="4" fillId="2" borderId="0" xfId="0" applyNumberFormat="1" applyFont="1" applyFill="1" applyBorder="1" applyAlignment="1"/>
    <xf numFmtId="6" fontId="4" fillId="2" borderId="0" xfId="0" applyNumberFormat="1" applyFont="1" applyFill="1" applyBorder="1" applyAlignment="1">
      <alignment horizontal="right"/>
    </xf>
    <xf numFmtId="3" fontId="1" fillId="2" borderId="1" xfId="2" applyNumberFormat="1" applyFont="1" applyFill="1" applyBorder="1" applyAlignment="1">
      <alignment horizontal="right"/>
    </xf>
    <xf numFmtId="38" fontId="0" fillId="3" borderId="0" xfId="2" applyNumberFormat="1" applyFont="1" applyFill="1" applyBorder="1" applyAlignment="1"/>
    <xf numFmtId="3" fontId="1" fillId="0" borderId="0" xfId="3" applyNumberFormat="1" applyFont="1" applyFill="1" applyAlignment="1">
      <alignment horizontal="right"/>
    </xf>
    <xf numFmtId="165" fontId="4" fillId="2" borderId="2" xfId="3" applyNumberFormat="1" applyFont="1" applyFill="1" applyBorder="1" applyAlignment="1">
      <alignment horizontal="right"/>
    </xf>
    <xf numFmtId="3" fontId="1" fillId="0" borderId="0" xfId="2" applyNumberFormat="1" applyFont="1" applyFill="1"/>
    <xf numFmtId="165" fontId="4" fillId="0" borderId="2" xfId="3" applyNumberFormat="1" applyFont="1" applyFill="1" applyBorder="1" applyAlignment="1">
      <alignment horizontal="right"/>
    </xf>
    <xf numFmtId="3" fontId="1" fillId="3" borderId="0" xfId="2" applyNumberFormat="1" applyFont="1" applyFill="1" applyAlignment="1">
      <alignment horizontal="right"/>
    </xf>
    <xf numFmtId="0" fontId="1" fillId="2" borderId="0" xfId="0" applyFont="1" applyFill="1" applyBorder="1"/>
    <xf numFmtId="3" fontId="1" fillId="2" borderId="2" xfId="0" applyNumberFormat="1" applyFont="1" applyFill="1" applyBorder="1" applyAlignment="1">
      <alignment horizontal="right"/>
    </xf>
    <xf numFmtId="3" fontId="1" fillId="2" borderId="0" xfId="0" applyNumberFormat="1" applyFont="1" applyFill="1" applyBorder="1" applyAlignment="1"/>
    <xf numFmtId="9" fontId="1" fillId="3" borderId="0" xfId="1" applyFont="1" applyFill="1" applyBorder="1"/>
    <xf numFmtId="9" fontId="1" fillId="0" borderId="0" xfId="1" applyFont="1" applyFill="1" applyBorder="1"/>
    <xf numFmtId="9" fontId="1" fillId="2" borderId="0" xfId="1" applyFont="1" applyFill="1" applyBorder="1"/>
    <xf numFmtId="0" fontId="1" fillId="0" borderId="0" xfId="1" applyNumberFormat="1" applyFont="1" applyFill="1" applyBorder="1"/>
    <xf numFmtId="0" fontId="1" fillId="0" borderId="0" xfId="0" applyNumberFormat="1" applyFont="1"/>
    <xf numFmtId="38" fontId="1" fillId="0" borderId="1" xfId="2" applyNumberFormat="1" applyFont="1" applyFill="1" applyBorder="1" applyAlignment="1">
      <alignment horizontal="right"/>
    </xf>
    <xf numFmtId="38" fontId="4" fillId="2" borderId="1" xfId="0" applyNumberFormat="1" applyFont="1" applyFill="1" applyBorder="1"/>
    <xf numFmtId="3" fontId="1" fillId="0" borderId="0" xfId="0" applyNumberFormat="1" applyFont="1"/>
    <xf numFmtId="1" fontId="1" fillId="3" borderId="0" xfId="0" applyNumberFormat="1" applyFont="1" applyFill="1" applyBorder="1" applyAlignment="1">
      <alignment horizontal="right"/>
    </xf>
    <xf numFmtId="1" fontId="1" fillId="0" borderId="0" xfId="0" applyNumberFormat="1" applyFont="1" applyFill="1" applyBorder="1" applyAlignment="1">
      <alignment horizontal="right"/>
    </xf>
    <xf numFmtId="38" fontId="1" fillId="2" borderId="0" xfId="0" applyNumberFormat="1" applyFont="1" applyFill="1" applyBorder="1"/>
    <xf numFmtId="3" fontId="1" fillId="2" borderId="2" xfId="0" applyNumberFormat="1" applyFont="1" applyFill="1" applyBorder="1"/>
    <xf numFmtId="37" fontId="1" fillId="2" borderId="0" xfId="2" applyNumberFormat="1" applyFont="1" applyFill="1" applyBorder="1"/>
    <xf numFmtId="37" fontId="1" fillId="2" borderId="1" xfId="2" applyNumberFormat="1" applyFont="1" applyFill="1" applyBorder="1"/>
    <xf numFmtId="164" fontId="1" fillId="2" borderId="0" xfId="2" applyNumberFormat="1" applyFont="1" applyFill="1" applyBorder="1"/>
    <xf numFmtId="1" fontId="1" fillId="2" borderId="0" xfId="0" applyNumberFormat="1" applyFont="1" applyFill="1" applyBorder="1" applyAlignment="1">
      <alignment horizontal="right"/>
    </xf>
    <xf numFmtId="3" fontId="11" fillId="3" borderId="0" xfId="0" applyNumberFormat="1" applyFont="1" applyFill="1" applyBorder="1"/>
    <xf numFmtId="166" fontId="4" fillId="3" borderId="0" xfId="2" applyNumberFormat="1" applyFont="1" applyFill="1" applyBorder="1"/>
    <xf numFmtId="166" fontId="4" fillId="0" borderId="0" xfId="2" applyNumberFormat="1" applyFont="1" applyFill="1" applyBorder="1"/>
    <xf numFmtId="40" fontId="2" fillId="2" borderId="0" xfId="0" applyNumberFormat="1" applyFont="1" applyFill="1" applyBorder="1" applyAlignment="1">
      <alignment horizontal="left" vertical="center" wrapText="1"/>
    </xf>
    <xf numFmtId="3" fontId="1" fillId="2" borderId="0" xfId="0" applyNumberFormat="1" applyFont="1" applyFill="1" applyBorder="1" applyAlignment="1">
      <alignment vertical="center" wrapText="1"/>
    </xf>
    <xf numFmtId="6" fontId="4" fillId="2" borderId="0" xfId="0" applyNumberFormat="1" applyFont="1" applyFill="1" applyBorder="1" applyAlignment="1">
      <alignment vertical="center" wrapText="1"/>
    </xf>
    <xf numFmtId="0" fontId="0" fillId="0" borderId="0" xfId="0" applyFill="1" applyBorder="1" applyAlignment="1">
      <alignment vertical="center" wrapText="1"/>
    </xf>
    <xf numFmtId="0" fontId="4" fillId="0" borderId="0" xfId="0" applyFont="1" applyAlignment="1">
      <alignment vertical="center"/>
    </xf>
    <xf numFmtId="3" fontId="4" fillId="0" borderId="0" xfId="0" applyNumberFormat="1" applyFont="1" applyAlignment="1">
      <alignment vertical="center"/>
    </xf>
    <xf numFmtId="0" fontId="0" fillId="0" borderId="0" xfId="1" applyNumberFormat="1" applyFont="1" applyFill="1" applyBorder="1" applyAlignment="1">
      <alignment vertical="center" wrapText="1"/>
    </xf>
    <xf numFmtId="0" fontId="4" fillId="0" borderId="0" xfId="0" applyNumberFormat="1" applyFont="1" applyBorder="1" applyAlignment="1">
      <alignment horizontal="right" vertical="center"/>
    </xf>
    <xf numFmtId="40" fontId="4" fillId="0" borderId="0" xfId="0" applyNumberFormat="1" applyFont="1" applyBorder="1" applyAlignment="1">
      <alignment horizontal="right" vertical="center"/>
    </xf>
    <xf numFmtId="40" fontId="4" fillId="0" borderId="0" xfId="0" applyNumberFormat="1" applyFont="1" applyAlignment="1">
      <alignment horizontal="right" vertical="center"/>
    </xf>
    <xf numFmtId="3" fontId="0" fillId="3" borderId="0" xfId="0" applyNumberFormat="1" applyFill="1" applyAlignment="1">
      <alignment horizontal="center"/>
    </xf>
    <xf numFmtId="3" fontId="0" fillId="0" borderId="0" xfId="0" applyNumberFormat="1" applyFill="1" applyAlignment="1">
      <alignment horizontal="center"/>
    </xf>
    <xf numFmtId="3" fontId="1" fillId="2" borderId="0" xfId="0" applyNumberFormat="1" applyFont="1" applyFill="1" applyAlignment="1">
      <alignment horizontal="center"/>
    </xf>
    <xf numFmtId="0" fontId="1" fillId="3" borderId="0" xfId="0" applyFont="1" applyFill="1" applyAlignment="1">
      <alignment horizontal="center"/>
    </xf>
    <xf numFmtId="0" fontId="1" fillId="0" borderId="0" xfId="0" applyFont="1" applyAlignment="1">
      <alignment horizontal="center"/>
    </xf>
    <xf numFmtId="164" fontId="1" fillId="3" borderId="0" xfId="2" applyNumberFormat="1" applyFont="1" applyFill="1" applyAlignment="1">
      <alignment horizontal="center"/>
    </xf>
    <xf numFmtId="3" fontId="0" fillId="3" borderId="0" xfId="0" applyNumberFormat="1" applyFill="1" applyBorder="1" applyAlignment="1">
      <alignment horizontal="center"/>
    </xf>
    <xf numFmtId="3" fontId="0" fillId="0" borderId="0" xfId="0" applyNumberFormat="1" applyFill="1" applyBorder="1" applyAlignment="1">
      <alignment horizontal="center"/>
    </xf>
    <xf numFmtId="3" fontId="1" fillId="2" borderId="0" xfId="0" applyNumberFormat="1" applyFont="1" applyFill="1" applyBorder="1" applyAlignment="1">
      <alignment horizontal="center"/>
    </xf>
    <xf numFmtId="0" fontId="4" fillId="0" borderId="0" xfId="0" applyFont="1" applyFill="1" applyBorder="1" applyAlignment="1">
      <alignment horizontal="right"/>
    </xf>
    <xf numFmtId="0" fontId="4" fillId="0" borderId="0" xfId="0" applyFont="1" applyBorder="1" applyAlignment="1">
      <alignment horizontal="right"/>
    </xf>
    <xf numFmtId="0" fontId="4" fillId="0" borderId="0" xfId="1" applyNumberFormat="1" applyFont="1" applyFill="1" applyBorder="1" applyAlignment="1">
      <alignment horizontal="right"/>
    </xf>
    <xf numFmtId="0" fontId="4" fillId="0" borderId="0" xfId="0" applyNumberFormat="1" applyFont="1" applyFill="1" applyBorder="1" applyAlignment="1">
      <alignment horizontal="right"/>
    </xf>
    <xf numFmtId="0" fontId="0" fillId="0" borderId="0" xfId="0" applyBorder="1" applyAlignment="1">
      <alignment horizontal="left"/>
    </xf>
    <xf numFmtId="164" fontId="7" fillId="3" borderId="0" xfId="2" applyNumberFormat="1" applyFill="1" applyBorder="1" applyAlignment="1">
      <alignment horizontal="right"/>
    </xf>
    <xf numFmtId="164" fontId="7" fillId="0" borderId="0" xfId="2" applyNumberFormat="1" applyBorder="1" applyAlignment="1">
      <alignment horizontal="right"/>
    </xf>
    <xf numFmtId="0" fontId="0" fillId="3" borderId="0" xfId="0" applyFill="1" applyBorder="1" applyAlignment="1">
      <alignment horizontal="right"/>
    </xf>
    <xf numFmtId="42" fontId="7" fillId="0" borderId="0" xfId="2" applyNumberFormat="1" applyBorder="1" applyAlignment="1">
      <alignment horizontal="right"/>
    </xf>
    <xf numFmtId="0" fontId="0" fillId="2" borderId="0" xfId="0" applyFill="1" applyBorder="1" applyAlignment="1">
      <alignment horizontal="right"/>
    </xf>
    <xf numFmtId="0" fontId="1" fillId="0" borderId="0" xfId="0" applyFont="1"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1" fillId="0" borderId="0" xfId="0" applyFont="1" applyAlignment="1">
      <alignment horizontal="left" vertical="top" indent="4"/>
    </xf>
    <xf numFmtId="0" fontId="13" fillId="0" borderId="0" xfId="0" applyFont="1"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top" indent="2"/>
    </xf>
    <xf numFmtId="38" fontId="1" fillId="0" borderId="0" xfId="0" applyNumberFormat="1" applyFont="1" applyFill="1"/>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2" fillId="0" borderId="0" xfId="0" applyFont="1" applyBorder="1" applyAlignment="1">
      <alignment horizontal="center" vertical="top"/>
    </xf>
    <xf numFmtId="44" fontId="4" fillId="3" borderId="0" xfId="0" applyNumberFormat="1" applyFont="1" applyFill="1" applyBorder="1"/>
    <xf numFmtId="44" fontId="4" fillId="0" borderId="0" xfId="0" applyNumberFormat="1" applyFont="1" applyFill="1" applyBorder="1"/>
    <xf numFmtId="44" fontId="4" fillId="2" borderId="0" xfId="0" applyNumberFormat="1" applyFont="1" applyFill="1" applyBorder="1"/>
    <xf numFmtId="6" fontId="1" fillId="3" borderId="0" xfId="0" applyNumberFormat="1" applyFont="1" applyFill="1" applyBorder="1"/>
    <xf numFmtId="6" fontId="1" fillId="0" borderId="0" xfId="0" applyNumberFormat="1" applyFont="1" applyFill="1" applyBorder="1"/>
    <xf numFmtId="165" fontId="4" fillId="3" borderId="0" xfId="0" applyNumberFormat="1" applyFont="1" applyFill="1" applyBorder="1"/>
    <xf numFmtId="165" fontId="1" fillId="0" borderId="0" xfId="0" applyNumberFormat="1" applyFont="1" applyFill="1" applyBorder="1"/>
    <xf numFmtId="165" fontId="4" fillId="0" borderId="0" xfId="0" applyNumberFormat="1" applyFont="1" applyFill="1" applyBorder="1"/>
    <xf numFmtId="165" fontId="1" fillId="3" borderId="0" xfId="0" applyNumberFormat="1" applyFont="1" applyFill="1" applyBorder="1"/>
    <xf numFmtId="165" fontId="1" fillId="2" borderId="0" xfId="0" applyNumberFormat="1" applyFont="1" applyFill="1" applyBorder="1"/>
    <xf numFmtId="165" fontId="4" fillId="2" borderId="0" xfId="0" applyNumberFormat="1" applyFont="1" applyFill="1" applyBorder="1"/>
    <xf numFmtId="0" fontId="1" fillId="0" borderId="0" xfId="0" applyFont="1" applyBorder="1" applyAlignment="1">
      <alignment horizontal="left"/>
    </xf>
    <xf numFmtId="42" fontId="1" fillId="3" borderId="0" xfId="0" applyNumberFormat="1" applyFont="1" applyFill="1" applyBorder="1"/>
    <xf numFmtId="42" fontId="1" fillId="0" borderId="0" xfId="0" applyNumberFormat="1" applyFont="1" applyFill="1" applyBorder="1"/>
    <xf numFmtId="42" fontId="1" fillId="2" borderId="0" xfId="0" applyNumberFormat="1" applyFont="1" applyFill="1" applyBorder="1"/>
    <xf numFmtId="3" fontId="4" fillId="2" borderId="2" xfId="0" applyNumberFormat="1" applyFont="1" applyFill="1" applyBorder="1" applyAlignment="1">
      <alignment horizontal="right"/>
    </xf>
    <xf numFmtId="0" fontId="4" fillId="2" borderId="0" xfId="0" applyFont="1" applyFill="1" applyAlignment="1">
      <alignment horizontal="center"/>
    </xf>
    <xf numFmtId="6" fontId="1" fillId="2" borderId="0" xfId="0" applyNumberFormat="1" applyFont="1" applyFill="1" applyBorder="1"/>
    <xf numFmtId="6" fontId="1" fillId="0" borderId="0" xfId="0" applyNumberFormat="1" applyFont="1" applyBorder="1"/>
    <xf numFmtId="42" fontId="1" fillId="3" borderId="0" xfId="0" applyNumberFormat="1" applyFont="1" applyFill="1" applyBorder="1" applyAlignment="1">
      <alignment horizontal="right"/>
    </xf>
    <xf numFmtId="42" fontId="1" fillId="0" borderId="0" xfId="0" applyNumberFormat="1" applyFont="1" applyBorder="1" applyAlignment="1">
      <alignment horizontal="right"/>
    </xf>
    <xf numFmtId="42" fontId="1" fillId="3" borderId="0" xfId="2" applyNumberFormat="1" applyFont="1" applyFill="1" applyBorder="1" applyAlignment="1">
      <alignment horizontal="right"/>
    </xf>
    <xf numFmtId="42" fontId="1" fillId="2" borderId="0" xfId="0" applyNumberFormat="1" applyFont="1" applyFill="1" applyBorder="1" applyAlignment="1">
      <alignment horizontal="right"/>
    </xf>
    <xf numFmtId="0" fontId="1" fillId="0" borderId="0" xfId="0" applyFont="1" applyBorder="1" applyAlignment="1">
      <alignment horizontal="right"/>
    </xf>
    <xf numFmtId="164" fontId="1" fillId="0" borderId="0" xfId="2" applyNumberFormat="1" applyFont="1"/>
    <xf numFmtId="9" fontId="0" fillId="0" borderId="0" xfId="1" applyFont="1"/>
    <xf numFmtId="4" fontId="1" fillId="0" borderId="0" xfId="0" applyNumberFormat="1" applyFont="1"/>
    <xf numFmtId="164" fontId="0" fillId="2" borderId="0" xfId="0" applyNumberFormat="1" applyFill="1" applyBorder="1" applyAlignment="1">
      <alignment horizontal="right"/>
    </xf>
    <xf numFmtId="3" fontId="4" fillId="3" borderId="0" xfId="0" applyNumberFormat="1" applyFont="1" applyFill="1" applyAlignment="1">
      <alignment horizontal="center"/>
    </xf>
    <xf numFmtId="3" fontId="4" fillId="0" borderId="0" xfId="0" applyNumberFormat="1" applyFont="1" applyFill="1" applyAlignment="1">
      <alignment horizontal="center"/>
    </xf>
    <xf numFmtId="3" fontId="4" fillId="2" borderId="0" xfId="0" applyNumberFormat="1" applyFont="1" applyFill="1" applyAlignment="1">
      <alignment horizontal="center"/>
    </xf>
    <xf numFmtId="0" fontId="4" fillId="3" borderId="0" xfId="0" applyFont="1" applyFill="1" applyAlignment="1">
      <alignment horizontal="center"/>
    </xf>
    <xf numFmtId="0" fontId="4" fillId="0" borderId="0" xfId="0" applyFont="1" applyAlignment="1">
      <alignment horizontal="center"/>
    </xf>
    <xf numFmtId="164" fontId="4" fillId="3" borderId="0" xfId="2" applyNumberFormat="1" applyFont="1" applyFill="1" applyAlignment="1">
      <alignment horizontal="center"/>
    </xf>
    <xf numFmtId="42" fontId="4" fillId="0" borderId="0" xfId="0" applyNumberFormat="1" applyFont="1" applyAlignment="1">
      <alignment horizontal="center"/>
    </xf>
    <xf numFmtId="3" fontId="4" fillId="3"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4" fillId="2" borderId="0" xfId="0" applyNumberFormat="1" applyFont="1" applyFill="1" applyBorder="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32"/>
  <sheetViews>
    <sheetView showGridLines="0" workbookViewId="0"/>
  </sheetViews>
  <sheetFormatPr defaultRowHeight="12.75" x14ac:dyDescent="0.2"/>
  <cols>
    <col min="1" max="1" width="3.42578125" style="293" customWidth="1"/>
    <col min="2" max="2" width="100.85546875" style="292" customWidth="1"/>
    <col min="3" max="5" width="11" style="283" customWidth="1"/>
    <col min="6" max="6" width="11" style="284" customWidth="1"/>
    <col min="7" max="7" width="11" style="283" customWidth="1"/>
    <col min="8" max="16384" width="9.140625" style="283"/>
  </cols>
  <sheetData>
    <row r="1" spans="1:6" s="288" customFormat="1" ht="15.75" x14ac:dyDescent="0.2">
      <c r="B1" s="294" t="s">
        <v>40</v>
      </c>
      <c r="F1" s="289"/>
    </row>
    <row r="2" spans="1:6" x14ac:dyDescent="0.2">
      <c r="A2" s="44" t="s">
        <v>91</v>
      </c>
    </row>
    <row r="3" spans="1:6" ht="119.25" customHeight="1" x14ac:dyDescent="0.2">
      <c r="B3" s="292" t="s">
        <v>69</v>
      </c>
    </row>
    <row r="4" spans="1:6" x14ac:dyDescent="0.2">
      <c r="A4" s="44" t="s">
        <v>42</v>
      </c>
    </row>
    <row r="5" spans="1:6" ht="54.75" customHeight="1" x14ac:dyDescent="0.2">
      <c r="B5" s="292" t="s">
        <v>94</v>
      </c>
      <c r="F5" s="285"/>
    </row>
    <row r="6" spans="1:6" ht="15.75" x14ac:dyDescent="0.2">
      <c r="B6" s="294" t="s">
        <v>41</v>
      </c>
      <c r="F6" s="286"/>
    </row>
    <row r="7" spans="1:6" s="288" customFormat="1" ht="15" x14ac:dyDescent="0.2">
      <c r="A7" s="44" t="s">
        <v>78</v>
      </c>
      <c r="B7" s="292"/>
      <c r="F7" s="290"/>
    </row>
    <row r="8" spans="1:6" ht="18" customHeight="1" x14ac:dyDescent="0.2">
      <c r="B8" s="292" t="s">
        <v>68</v>
      </c>
      <c r="F8" s="287"/>
    </row>
    <row r="9" spans="1:6" x14ac:dyDescent="0.2">
      <c r="A9" s="44" t="s">
        <v>82</v>
      </c>
    </row>
    <row r="10" spans="1:6" ht="56.25" customHeight="1" x14ac:dyDescent="0.2">
      <c r="B10" s="292" t="s">
        <v>95</v>
      </c>
    </row>
    <row r="11" spans="1:6" x14ac:dyDescent="0.2">
      <c r="A11" s="44" t="s">
        <v>84</v>
      </c>
    </row>
    <row r="12" spans="1:6" ht="30" customHeight="1" x14ac:dyDescent="0.2">
      <c r="B12" s="292" t="s">
        <v>70</v>
      </c>
    </row>
    <row r="13" spans="1:6" x14ac:dyDescent="0.2">
      <c r="A13" s="44" t="s">
        <v>43</v>
      </c>
    </row>
    <row r="14" spans="1:6" ht="30" customHeight="1" x14ac:dyDescent="0.2">
      <c r="B14" s="292" t="s">
        <v>71</v>
      </c>
    </row>
    <row r="15" spans="1:6" x14ac:dyDescent="0.2">
      <c r="A15" s="44" t="s">
        <v>86</v>
      </c>
      <c r="B15" s="44"/>
    </row>
    <row r="16" spans="1:6" ht="25.5" x14ac:dyDescent="0.2">
      <c r="B16" s="292" t="s">
        <v>73</v>
      </c>
    </row>
    <row r="17" spans="1:2" ht="15.75" x14ac:dyDescent="0.2">
      <c r="B17" s="294" t="s">
        <v>72</v>
      </c>
    </row>
    <row r="18" spans="1:2" x14ac:dyDescent="0.2">
      <c r="A18" s="44" t="s">
        <v>44</v>
      </c>
    </row>
    <row r="19" spans="1:2" ht="44.25" customHeight="1" x14ac:dyDescent="0.2">
      <c r="B19" s="292" t="s">
        <v>74</v>
      </c>
    </row>
    <row r="20" spans="1:2" x14ac:dyDescent="0.2">
      <c r="A20" s="44" t="s">
        <v>45</v>
      </c>
    </row>
    <row r="21" spans="1:2" ht="44.25" customHeight="1" x14ac:dyDescent="0.2">
      <c r="B21" s="292" t="s">
        <v>75</v>
      </c>
    </row>
    <row r="22" spans="1:2" ht="15.75" x14ac:dyDescent="0.2">
      <c r="B22" s="294" t="s">
        <v>33</v>
      </c>
    </row>
    <row r="23" spans="1:2" ht="15.75" x14ac:dyDescent="0.2">
      <c r="A23" s="44" t="s">
        <v>87</v>
      </c>
      <c r="B23" s="294"/>
    </row>
    <row r="24" spans="1:2" ht="17.25" customHeight="1" x14ac:dyDescent="0.2">
      <c r="B24" s="292" t="s">
        <v>89</v>
      </c>
    </row>
    <row r="25" spans="1:2" x14ac:dyDescent="0.2">
      <c r="A25" s="44" t="s">
        <v>98</v>
      </c>
    </row>
    <row r="26" spans="1:2" ht="18" customHeight="1" x14ac:dyDescent="0.2">
      <c r="B26" s="292" t="s">
        <v>90</v>
      </c>
    </row>
    <row r="27" spans="1:2" x14ac:dyDescent="0.2">
      <c r="A27" s="44" t="s">
        <v>46</v>
      </c>
    </row>
    <row r="28" spans="1:2" ht="29.25" customHeight="1" x14ac:dyDescent="0.2">
      <c r="B28" s="292" t="s">
        <v>96</v>
      </c>
    </row>
    <row r="29" spans="1:2" x14ac:dyDescent="0.2">
      <c r="A29" s="44" t="s">
        <v>47</v>
      </c>
    </row>
    <row r="30" spans="1:2" ht="25.5" x14ac:dyDescent="0.2">
      <c r="B30" s="292" t="s">
        <v>97</v>
      </c>
    </row>
    <row r="31" spans="1:2" ht="15.75" x14ac:dyDescent="0.2">
      <c r="B31" s="294"/>
    </row>
    <row r="32" spans="1:2" ht="31.5" customHeight="1" x14ac:dyDescent="0.2"/>
  </sheetData>
  <pageMargins left="0.25" right="0.25" top="0.75" bottom="0.75" header="0.3" footer="0.3"/>
  <pageSetup scale="9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57</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10</v>
      </c>
      <c r="C3" s="32">
        <v>100</v>
      </c>
      <c r="D3" s="49">
        <v>5</v>
      </c>
      <c r="E3" s="2">
        <v>60.07</v>
      </c>
      <c r="F3" s="36">
        <v>5</v>
      </c>
      <c r="G3" s="32">
        <v>58.05</v>
      </c>
      <c r="H3" s="49">
        <v>8</v>
      </c>
      <c r="I3" s="2">
        <v>97.62</v>
      </c>
      <c r="J3" s="36">
        <v>8</v>
      </c>
      <c r="K3" s="32">
        <v>113.85</v>
      </c>
      <c r="L3" s="49">
        <v>1</v>
      </c>
      <c r="M3" s="2">
        <v>14.69</v>
      </c>
      <c r="N3" s="36">
        <v>3</v>
      </c>
      <c r="O3" s="32">
        <v>41.48</v>
      </c>
      <c r="P3" s="49">
        <v>12</v>
      </c>
      <c r="Q3" s="2">
        <v>128.87</v>
      </c>
      <c r="R3" s="36">
        <v>15</v>
      </c>
      <c r="S3" s="32">
        <v>245</v>
      </c>
      <c r="T3" s="49"/>
      <c r="U3" s="2"/>
      <c r="V3" s="36">
        <v>2</v>
      </c>
      <c r="W3" s="32">
        <v>17.95</v>
      </c>
      <c r="X3" s="49">
        <v>15</v>
      </c>
      <c r="Y3" s="2">
        <v>73.23</v>
      </c>
      <c r="Z3" s="143">
        <f>B3+D3+F3+H3+J3+L3+N3+P3+R3+T3+V3+X3</f>
        <v>84</v>
      </c>
      <c r="AA3" s="16">
        <f>C3+E3+G3+I3+K3+M3+O3+Q3+S3+U3+W3+Y3</f>
        <v>950.81000000000017</v>
      </c>
    </row>
    <row r="4" spans="1:29" ht="12.75" customHeight="1" x14ac:dyDescent="0.2">
      <c r="A4" s="23" t="s">
        <v>51</v>
      </c>
      <c r="B4" s="38"/>
      <c r="C4" s="53">
        <v>10</v>
      </c>
      <c r="D4" s="48"/>
      <c r="E4" s="55">
        <v>5</v>
      </c>
      <c r="F4" s="38"/>
      <c r="G4" s="53">
        <v>5</v>
      </c>
      <c r="H4" s="48"/>
      <c r="I4" s="55">
        <v>8</v>
      </c>
      <c r="J4" s="38"/>
      <c r="K4" s="53">
        <v>8</v>
      </c>
      <c r="L4" s="48"/>
      <c r="M4" s="55">
        <v>1</v>
      </c>
      <c r="N4" s="38"/>
      <c r="O4" s="53">
        <v>3</v>
      </c>
      <c r="P4" s="48"/>
      <c r="Q4" s="55">
        <v>12</v>
      </c>
      <c r="R4" s="38"/>
      <c r="S4" s="53">
        <v>15</v>
      </c>
      <c r="T4" s="48"/>
      <c r="U4" s="55"/>
      <c r="V4" s="38"/>
      <c r="W4" s="53">
        <v>2</v>
      </c>
      <c r="X4" s="48"/>
      <c r="Y4" s="55">
        <v>15</v>
      </c>
      <c r="Z4" s="142"/>
      <c r="AA4" s="17">
        <f>C4+E4+G4+I4+K4+M4+O4+Q4+S4+U4+W4+Y4</f>
        <v>84</v>
      </c>
    </row>
    <row r="5" spans="1:29" ht="12.75" customHeight="1" x14ac:dyDescent="0.2">
      <c r="A5" s="13" t="s">
        <v>15</v>
      </c>
      <c r="B5" s="36"/>
      <c r="C5" s="60">
        <f>SUM(C3:C4)</f>
        <v>110</v>
      </c>
      <c r="D5" s="49"/>
      <c r="E5" s="22">
        <f>SUM(E3:E4)</f>
        <v>65.069999999999993</v>
      </c>
      <c r="F5" s="36"/>
      <c r="G5" s="60">
        <f>SUM(G3:G4)</f>
        <v>63.05</v>
      </c>
      <c r="H5" s="49"/>
      <c r="I5" s="22">
        <f>SUM(I3:I4)</f>
        <v>105.62</v>
      </c>
      <c r="J5" s="36"/>
      <c r="K5" s="60">
        <f>SUM(K3:K4)</f>
        <v>121.85</v>
      </c>
      <c r="L5" s="49"/>
      <c r="M5" s="22">
        <f>SUM(M3:M4)</f>
        <v>15.69</v>
      </c>
      <c r="N5" s="36"/>
      <c r="O5" s="60">
        <f>SUM(O3:O4)</f>
        <v>44.48</v>
      </c>
      <c r="P5" s="49"/>
      <c r="Q5" s="22">
        <f>SUM(Q3:Q4)</f>
        <v>140.87</v>
      </c>
      <c r="R5" s="36"/>
      <c r="S5" s="60">
        <f>SUM(S3:S4)</f>
        <v>260</v>
      </c>
      <c r="T5" s="49"/>
      <c r="U5" s="22">
        <f>SUM(U3:U4)</f>
        <v>0</v>
      </c>
      <c r="V5" s="36"/>
      <c r="W5" s="60">
        <f>SUM(W3:W4)</f>
        <v>19.95</v>
      </c>
      <c r="X5" s="49"/>
      <c r="Y5" s="22">
        <f>SUM(Y3:Y4)</f>
        <v>88.23</v>
      </c>
      <c r="Z5" s="143"/>
      <c r="AA5" s="19">
        <f>SUM(AA3:AA4)</f>
        <v>1034.8100000000002</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3754.99</v>
      </c>
      <c r="D7" s="49"/>
      <c r="E7" s="299">
        <v>1282.32</v>
      </c>
      <c r="F7" s="36"/>
      <c r="G7" s="298">
        <v>3352.58</v>
      </c>
      <c r="H7" s="49"/>
      <c r="I7" s="299">
        <v>4195.07</v>
      </c>
      <c r="J7" s="36"/>
      <c r="K7" s="298">
        <v>6143.48</v>
      </c>
      <c r="L7" s="49"/>
      <c r="M7" s="299">
        <v>320.58</v>
      </c>
      <c r="N7" s="36"/>
      <c r="O7" s="298">
        <v>1172.8900000000001</v>
      </c>
      <c r="P7" s="49"/>
      <c r="Q7" s="299">
        <v>3909.53</v>
      </c>
      <c r="R7" s="36"/>
      <c r="S7" s="298">
        <v>6658.12</v>
      </c>
      <c r="T7" s="49"/>
      <c r="U7" s="299"/>
      <c r="V7" s="36"/>
      <c r="W7" s="298">
        <v>315.18</v>
      </c>
      <c r="X7" s="49"/>
      <c r="Y7" s="299">
        <v>5435.45</v>
      </c>
      <c r="Z7" s="245"/>
      <c r="AA7" s="312">
        <f>C7+E7+G7+I7+K7+M7+O7+Q7+S7+U7+W7+Y7</f>
        <v>36540.189999999995</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10</v>
      </c>
      <c r="C10" s="32">
        <v>223.71</v>
      </c>
      <c r="D10" s="48">
        <v>4</v>
      </c>
      <c r="E10" s="2">
        <v>88.48</v>
      </c>
      <c r="F10" s="38">
        <v>4</v>
      </c>
      <c r="G10" s="32">
        <v>93.02</v>
      </c>
      <c r="H10" s="48">
        <v>6</v>
      </c>
      <c r="I10" s="2">
        <v>261.33</v>
      </c>
      <c r="J10" s="38">
        <v>8</v>
      </c>
      <c r="K10" s="32">
        <v>369.19</v>
      </c>
      <c r="L10" s="48">
        <v>1</v>
      </c>
      <c r="M10" s="2">
        <v>22.12</v>
      </c>
      <c r="N10" s="38">
        <v>3</v>
      </c>
      <c r="O10" s="32">
        <v>62.71</v>
      </c>
      <c r="P10" s="48">
        <v>10</v>
      </c>
      <c r="Q10" s="2">
        <v>165.84</v>
      </c>
      <c r="R10" s="38">
        <v>12</v>
      </c>
      <c r="S10" s="32">
        <v>362.36</v>
      </c>
      <c r="T10" s="48"/>
      <c r="U10" s="2"/>
      <c r="V10" s="38">
        <v>1</v>
      </c>
      <c r="W10" s="32">
        <v>22.12</v>
      </c>
      <c r="X10" s="48">
        <v>8</v>
      </c>
      <c r="Y10" s="2">
        <v>282.08</v>
      </c>
      <c r="Z10" s="143">
        <f t="shared" ref="Z10:AA13" si="0">B10+D10+F10+H10+J10+L10+N10+P10+R10+T10+V10+X10</f>
        <v>67</v>
      </c>
      <c r="AA10" s="16">
        <f t="shared" si="0"/>
        <v>1952.9599999999996</v>
      </c>
    </row>
    <row r="11" spans="1:29" ht="12.75" customHeight="1" x14ac:dyDescent="0.2">
      <c r="A11" s="11" t="s">
        <v>29</v>
      </c>
      <c r="B11" s="38"/>
      <c r="C11" s="32"/>
      <c r="D11" s="48"/>
      <c r="E11" s="2"/>
      <c r="F11" s="38"/>
      <c r="G11" s="32"/>
      <c r="H11" s="48"/>
      <c r="I11" s="2"/>
      <c r="J11" s="38"/>
      <c r="K11" s="32"/>
      <c r="L11" s="48"/>
      <c r="M11" s="2"/>
      <c r="N11" s="38"/>
      <c r="O11" s="32"/>
      <c r="P11" s="48"/>
      <c r="Q11" s="2"/>
      <c r="R11" s="38"/>
      <c r="S11" s="32"/>
      <c r="T11" s="48"/>
      <c r="U11" s="2"/>
      <c r="V11" s="38"/>
      <c r="W11" s="32"/>
      <c r="X11" s="48">
        <v>2</v>
      </c>
      <c r="Y11" s="2">
        <v>29.82</v>
      </c>
      <c r="Z11" s="143">
        <f t="shared" si="0"/>
        <v>2</v>
      </c>
      <c r="AA11" s="16">
        <f t="shared" si="0"/>
        <v>29.82</v>
      </c>
    </row>
    <row r="12" spans="1:29" ht="12.75" customHeight="1" x14ac:dyDescent="0.2">
      <c r="A12" s="23" t="s">
        <v>35</v>
      </c>
      <c r="B12" s="38"/>
      <c r="C12" s="32"/>
      <c r="D12" s="48"/>
      <c r="E12" s="2"/>
      <c r="F12" s="38"/>
      <c r="G12" s="32"/>
      <c r="H12" s="48"/>
      <c r="I12" s="2"/>
      <c r="J12" s="38"/>
      <c r="K12" s="32"/>
      <c r="L12" s="48"/>
      <c r="M12" s="2"/>
      <c r="N12" s="38"/>
      <c r="O12" s="32"/>
      <c r="P12" s="48">
        <v>1</v>
      </c>
      <c r="Q12" s="2">
        <v>216</v>
      </c>
      <c r="R12" s="38"/>
      <c r="S12" s="32"/>
      <c r="T12" s="48"/>
      <c r="U12" s="2"/>
      <c r="V12" s="38"/>
      <c r="W12" s="32"/>
      <c r="X12" s="48">
        <v>1</v>
      </c>
      <c r="Y12" s="2">
        <v>139</v>
      </c>
      <c r="Z12" s="143">
        <f t="shared" si="0"/>
        <v>2</v>
      </c>
      <c r="AA12" s="16">
        <f t="shared" si="0"/>
        <v>355</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c r="S13" s="33"/>
      <c r="T13" s="55"/>
      <c r="U13" s="4"/>
      <c r="V13" s="53"/>
      <c r="W13" s="33"/>
      <c r="X13" s="55"/>
      <c r="Y13" s="4"/>
      <c r="Z13" s="143">
        <f t="shared" si="0"/>
        <v>0</v>
      </c>
      <c r="AA13" s="16">
        <f t="shared" si="0"/>
        <v>0</v>
      </c>
    </row>
    <row r="14" spans="1:29" ht="12.75" customHeight="1" x14ac:dyDescent="0.2">
      <c r="A14" s="44" t="s">
        <v>22</v>
      </c>
      <c r="B14" s="36">
        <f t="shared" ref="B14:AA14" si="1">SUM(B10:B13)</f>
        <v>10</v>
      </c>
      <c r="C14" s="60">
        <f t="shared" si="1"/>
        <v>223.71</v>
      </c>
      <c r="D14" s="49">
        <f t="shared" si="1"/>
        <v>4</v>
      </c>
      <c r="E14" s="22">
        <f t="shared" si="1"/>
        <v>88.48</v>
      </c>
      <c r="F14" s="36">
        <f t="shared" si="1"/>
        <v>4</v>
      </c>
      <c r="G14" s="60">
        <f t="shared" si="1"/>
        <v>93.02</v>
      </c>
      <c r="H14" s="49">
        <f t="shared" si="1"/>
        <v>6</v>
      </c>
      <c r="I14" s="22">
        <f t="shared" si="1"/>
        <v>261.33</v>
      </c>
      <c r="J14" s="36">
        <f t="shared" si="1"/>
        <v>8</v>
      </c>
      <c r="K14" s="60">
        <f t="shared" si="1"/>
        <v>369.19</v>
      </c>
      <c r="L14" s="49">
        <f t="shared" si="1"/>
        <v>1</v>
      </c>
      <c r="M14" s="22">
        <f t="shared" si="1"/>
        <v>22.12</v>
      </c>
      <c r="N14" s="36">
        <f t="shared" si="1"/>
        <v>3</v>
      </c>
      <c r="O14" s="60">
        <f t="shared" si="1"/>
        <v>62.71</v>
      </c>
      <c r="P14" s="49">
        <f t="shared" si="1"/>
        <v>11</v>
      </c>
      <c r="Q14" s="22">
        <f t="shared" si="1"/>
        <v>381.84000000000003</v>
      </c>
      <c r="R14" s="36">
        <f t="shared" si="1"/>
        <v>12</v>
      </c>
      <c r="S14" s="60">
        <f t="shared" si="1"/>
        <v>362.36</v>
      </c>
      <c r="T14" s="49">
        <f t="shared" si="1"/>
        <v>0</v>
      </c>
      <c r="U14" s="22">
        <f t="shared" si="1"/>
        <v>0</v>
      </c>
      <c r="V14" s="36">
        <f t="shared" si="1"/>
        <v>1</v>
      </c>
      <c r="W14" s="60">
        <f t="shared" si="1"/>
        <v>22.12</v>
      </c>
      <c r="X14" s="49">
        <f t="shared" si="1"/>
        <v>11</v>
      </c>
      <c r="Y14" s="22">
        <f t="shared" si="1"/>
        <v>450.9</v>
      </c>
      <c r="Z14" s="246">
        <f t="shared" si="1"/>
        <v>71</v>
      </c>
      <c r="AA14" s="47">
        <f t="shared" si="1"/>
        <v>2337.7799999999997</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7" ht="12.75" customHeight="1" x14ac:dyDescent="0.2">
      <c r="A18" s="23" t="s">
        <v>24</v>
      </c>
      <c r="B18" s="38"/>
      <c r="C18" s="32"/>
      <c r="D18" s="48"/>
      <c r="E18" s="2"/>
      <c r="F18" s="38"/>
      <c r="G18" s="32"/>
      <c r="H18" s="48"/>
      <c r="I18" s="2"/>
      <c r="J18" s="38"/>
      <c r="K18" s="32"/>
      <c r="L18" s="48"/>
      <c r="M18" s="2"/>
      <c r="N18" s="38"/>
      <c r="O18" s="32"/>
      <c r="P18" s="48"/>
      <c r="Q18" s="2"/>
      <c r="R18" s="38"/>
      <c r="S18" s="32"/>
      <c r="T18" s="48"/>
      <c r="U18" s="2"/>
      <c r="V18" s="38"/>
      <c r="W18" s="32"/>
      <c r="X18" s="48"/>
      <c r="Y18" s="2"/>
      <c r="Z18" s="143">
        <f t="shared" si="2"/>
        <v>0</v>
      </c>
      <c r="AA18" s="16">
        <f t="shared" si="2"/>
        <v>0</v>
      </c>
    </row>
    <row r="19" spans="1:27" ht="12.75" customHeight="1" x14ac:dyDescent="0.2">
      <c r="A19" s="23" t="s">
        <v>83</v>
      </c>
      <c r="B19" s="36"/>
      <c r="C19" s="34"/>
      <c r="D19" s="49"/>
      <c r="E19" s="3"/>
      <c r="F19" s="36"/>
      <c r="G19" s="34"/>
      <c r="H19" s="49"/>
      <c r="I19" s="3"/>
      <c r="J19" s="36"/>
      <c r="K19" s="34"/>
      <c r="L19" s="49"/>
      <c r="M19" s="3"/>
      <c r="N19" s="36"/>
      <c r="O19" s="34"/>
      <c r="P19" s="49"/>
      <c r="Q19" s="3"/>
      <c r="R19" s="36"/>
      <c r="S19" s="34"/>
      <c r="T19" s="49"/>
      <c r="U19" s="3"/>
      <c r="V19" s="36"/>
      <c r="W19" s="34"/>
      <c r="X19" s="49"/>
      <c r="Y19" s="3"/>
      <c r="Z19" s="143">
        <f t="shared" si="2"/>
        <v>0</v>
      </c>
      <c r="AA19" s="16">
        <f t="shared" si="2"/>
        <v>0</v>
      </c>
    </row>
    <row r="20" spans="1:27" ht="12.75" customHeight="1" x14ac:dyDescent="0.2">
      <c r="A20" s="23" t="s">
        <v>25</v>
      </c>
      <c r="B20" s="36"/>
      <c r="C20" s="34"/>
      <c r="D20" s="49"/>
      <c r="E20" s="3"/>
      <c r="F20" s="36"/>
      <c r="G20" s="34"/>
      <c r="H20" s="49"/>
      <c r="I20" s="3"/>
      <c r="J20" s="36"/>
      <c r="K20" s="34"/>
      <c r="L20" s="49"/>
      <c r="M20" s="3"/>
      <c r="N20" s="36"/>
      <c r="O20" s="34"/>
      <c r="P20" s="49"/>
      <c r="Q20" s="3"/>
      <c r="R20" s="36">
        <v>4</v>
      </c>
      <c r="S20" s="34">
        <v>885.99</v>
      </c>
      <c r="T20" s="49"/>
      <c r="U20" s="3"/>
      <c r="V20" s="36"/>
      <c r="W20" s="34"/>
      <c r="X20" s="49">
        <v>1</v>
      </c>
      <c r="Y20" s="3">
        <v>39</v>
      </c>
      <c r="Z20" s="143">
        <f t="shared" si="2"/>
        <v>5</v>
      </c>
      <c r="AA20" s="16">
        <f t="shared" si="2"/>
        <v>924.99</v>
      </c>
    </row>
    <row r="21" spans="1:27" ht="12.75" customHeight="1" x14ac:dyDescent="0.2">
      <c r="A21" s="23" t="s">
        <v>85</v>
      </c>
      <c r="B21" s="53"/>
      <c r="C21" s="33"/>
      <c r="D21" s="55"/>
      <c r="E21" s="4"/>
      <c r="F21" s="53">
        <v>1</v>
      </c>
      <c r="G21" s="33">
        <v>109.62</v>
      </c>
      <c r="H21" s="55"/>
      <c r="I21" s="4"/>
      <c r="J21" s="38"/>
      <c r="K21" s="32"/>
      <c r="L21" s="48"/>
      <c r="M21" s="2"/>
      <c r="N21" s="38"/>
      <c r="O21" s="32"/>
      <c r="P21" s="48"/>
      <c r="Q21" s="2"/>
      <c r="R21" s="38"/>
      <c r="S21" s="32"/>
      <c r="T21" s="48"/>
      <c r="U21" s="2"/>
      <c r="V21" s="38"/>
      <c r="W21" s="32"/>
      <c r="X21" s="48"/>
      <c r="Y21" s="2"/>
      <c r="Z21" s="143">
        <f t="shared" si="2"/>
        <v>1</v>
      </c>
      <c r="AA21" s="16">
        <f t="shared" si="2"/>
        <v>109.62</v>
      </c>
    </row>
    <row r="22" spans="1:27" ht="12.75" customHeight="1" x14ac:dyDescent="0.2">
      <c r="A22" s="13" t="s">
        <v>23</v>
      </c>
      <c r="B22" s="36">
        <f t="shared" ref="B22:AA22" si="3">SUM(B17:B21)</f>
        <v>0</v>
      </c>
      <c r="C22" s="60">
        <f t="shared" si="3"/>
        <v>0</v>
      </c>
      <c r="D22" s="49">
        <f t="shared" si="3"/>
        <v>0</v>
      </c>
      <c r="E22" s="22">
        <f t="shared" si="3"/>
        <v>0</v>
      </c>
      <c r="F22" s="36">
        <f t="shared" si="3"/>
        <v>1</v>
      </c>
      <c r="G22" s="60">
        <f t="shared" si="3"/>
        <v>109.62</v>
      </c>
      <c r="H22" s="49">
        <f t="shared" si="3"/>
        <v>0</v>
      </c>
      <c r="I22" s="22">
        <f t="shared" si="3"/>
        <v>0</v>
      </c>
      <c r="J22" s="66">
        <f t="shared" si="3"/>
        <v>0</v>
      </c>
      <c r="K22" s="62">
        <f t="shared" si="3"/>
        <v>0</v>
      </c>
      <c r="L22" s="64">
        <f t="shared" si="3"/>
        <v>0</v>
      </c>
      <c r="M22" s="63">
        <f t="shared" si="3"/>
        <v>0</v>
      </c>
      <c r="N22" s="66">
        <f t="shared" si="3"/>
        <v>0</v>
      </c>
      <c r="O22" s="62">
        <f t="shared" si="3"/>
        <v>0</v>
      </c>
      <c r="P22" s="64">
        <f t="shared" si="3"/>
        <v>0</v>
      </c>
      <c r="Q22" s="63">
        <f t="shared" si="3"/>
        <v>0</v>
      </c>
      <c r="R22" s="66">
        <f t="shared" si="3"/>
        <v>4</v>
      </c>
      <c r="S22" s="62">
        <f t="shared" si="3"/>
        <v>885.99</v>
      </c>
      <c r="T22" s="64">
        <f t="shared" si="3"/>
        <v>0</v>
      </c>
      <c r="U22" s="63">
        <f t="shared" si="3"/>
        <v>0</v>
      </c>
      <c r="V22" s="66">
        <f t="shared" si="3"/>
        <v>0</v>
      </c>
      <c r="W22" s="62">
        <f t="shared" si="3"/>
        <v>0</v>
      </c>
      <c r="X22" s="64">
        <f t="shared" si="3"/>
        <v>1</v>
      </c>
      <c r="Y22" s="63">
        <f t="shared" si="3"/>
        <v>39</v>
      </c>
      <c r="Z22" s="246">
        <f t="shared" si="3"/>
        <v>6</v>
      </c>
      <c r="AA22" s="47">
        <f t="shared" si="3"/>
        <v>1034.6100000000001</v>
      </c>
    </row>
    <row r="23" spans="1:27"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4</v>
      </c>
      <c r="C25" s="34">
        <v>716</v>
      </c>
      <c r="D25" s="49"/>
      <c r="E25" s="3"/>
      <c r="F25" s="36">
        <v>5</v>
      </c>
      <c r="G25" s="34">
        <v>284</v>
      </c>
      <c r="H25" s="49">
        <v>1</v>
      </c>
      <c r="I25" s="3">
        <v>4.95</v>
      </c>
      <c r="J25" s="36"/>
      <c r="K25" s="34"/>
      <c r="L25" s="49"/>
      <c r="M25" s="3"/>
      <c r="N25" s="36"/>
      <c r="O25" s="35"/>
      <c r="P25" s="49"/>
      <c r="Q25" s="57"/>
      <c r="R25" s="36">
        <v>9</v>
      </c>
      <c r="S25" s="35">
        <v>1178.55</v>
      </c>
      <c r="T25" s="49">
        <v>4</v>
      </c>
      <c r="U25" s="57">
        <v>61.98</v>
      </c>
      <c r="V25" s="36"/>
      <c r="W25" s="35"/>
      <c r="X25" s="49">
        <v>3</v>
      </c>
      <c r="Y25" s="57">
        <v>249.4</v>
      </c>
      <c r="Z25" s="143">
        <f>B25+D25+F25+H25+J25+L25+N25+P25+R25+T25+V25+X25</f>
        <v>26</v>
      </c>
      <c r="AA25" s="27">
        <f>C25+E25+G25+I25+K25+M25+O25+Q25+S25+U25+W25+Y25</f>
        <v>2494.88</v>
      </c>
    </row>
    <row r="26" spans="1:27" ht="12.75" customHeight="1" x14ac:dyDescent="0.2">
      <c r="A26" s="23" t="s">
        <v>81</v>
      </c>
      <c r="B26" s="36">
        <v>4</v>
      </c>
      <c r="C26" s="34">
        <v>233.84</v>
      </c>
      <c r="D26" s="49"/>
      <c r="E26" s="3"/>
      <c r="F26" s="36">
        <v>11</v>
      </c>
      <c r="G26" s="34">
        <v>779.98</v>
      </c>
      <c r="H26" s="49">
        <v>6</v>
      </c>
      <c r="I26" s="3">
        <v>443.51</v>
      </c>
      <c r="J26" s="36">
        <v>10</v>
      </c>
      <c r="K26" s="34">
        <v>677.9</v>
      </c>
      <c r="L26" s="49"/>
      <c r="M26" s="3"/>
      <c r="N26" s="36"/>
      <c r="O26" s="35"/>
      <c r="P26" s="49"/>
      <c r="Q26" s="57"/>
      <c r="R26" s="36">
        <v>3</v>
      </c>
      <c r="S26" s="35">
        <v>30.02</v>
      </c>
      <c r="T26" s="49">
        <v>4</v>
      </c>
      <c r="U26" s="57">
        <v>105.84</v>
      </c>
      <c r="V26" s="36">
        <v>2</v>
      </c>
      <c r="W26" s="35">
        <v>8.92</v>
      </c>
      <c r="X26" s="49">
        <v>4</v>
      </c>
      <c r="Y26" s="57">
        <v>259.83999999999997</v>
      </c>
      <c r="Z26" s="143">
        <f>B26+D26+F26+H26+J26+L26+N26+P26+R26+T26+V26+X26</f>
        <v>44</v>
      </c>
      <c r="AA26" s="27">
        <f>C26+E26+G26+I26+K26+M26+O26+Q26+S26+U26+W26+Y26</f>
        <v>2539.8500000000004</v>
      </c>
    </row>
    <row r="27" spans="1:27" s="164" customFormat="1" ht="12.75" customHeight="1" x14ac:dyDescent="0.2">
      <c r="A27" s="121" t="s">
        <v>37</v>
      </c>
      <c r="B27" s="134">
        <f t="shared" ref="B27:Y27" si="4">B25+B26</f>
        <v>8</v>
      </c>
      <c r="C27" s="201">
        <f t="shared" si="4"/>
        <v>949.84</v>
      </c>
      <c r="D27" s="202">
        <f t="shared" si="4"/>
        <v>0</v>
      </c>
      <c r="E27" s="203">
        <f t="shared" si="4"/>
        <v>0</v>
      </c>
      <c r="F27" s="134">
        <f t="shared" si="4"/>
        <v>16</v>
      </c>
      <c r="G27" s="201">
        <f t="shared" si="4"/>
        <v>1063.98</v>
      </c>
      <c r="H27" s="202">
        <f t="shared" si="4"/>
        <v>7</v>
      </c>
      <c r="I27" s="203">
        <f t="shared" si="4"/>
        <v>448.46</v>
      </c>
      <c r="J27" s="134">
        <f t="shared" si="4"/>
        <v>10</v>
      </c>
      <c r="K27" s="201">
        <f t="shared" si="4"/>
        <v>677.9</v>
      </c>
      <c r="L27" s="202">
        <f t="shared" si="4"/>
        <v>0</v>
      </c>
      <c r="M27" s="203">
        <f t="shared" si="4"/>
        <v>0</v>
      </c>
      <c r="N27" s="134">
        <f t="shared" si="4"/>
        <v>0</v>
      </c>
      <c r="O27" s="201">
        <f t="shared" si="4"/>
        <v>0</v>
      </c>
      <c r="P27" s="202">
        <f t="shared" si="4"/>
        <v>0</v>
      </c>
      <c r="Q27" s="203">
        <f t="shared" si="4"/>
        <v>0</v>
      </c>
      <c r="R27" s="134">
        <f t="shared" si="4"/>
        <v>12</v>
      </c>
      <c r="S27" s="201">
        <f t="shared" si="4"/>
        <v>1208.57</v>
      </c>
      <c r="T27" s="202">
        <f t="shared" si="4"/>
        <v>8</v>
      </c>
      <c r="U27" s="203">
        <f t="shared" si="4"/>
        <v>167.82</v>
      </c>
      <c r="V27" s="134">
        <f t="shared" si="4"/>
        <v>2</v>
      </c>
      <c r="W27" s="201">
        <f t="shared" si="4"/>
        <v>8.92</v>
      </c>
      <c r="X27" s="202">
        <f t="shared" si="4"/>
        <v>7</v>
      </c>
      <c r="Y27" s="203">
        <f t="shared" si="4"/>
        <v>509.24</v>
      </c>
      <c r="Z27" s="233">
        <f t="shared" ref="Z27:AA27" si="5">SUM(Z25:Z26)</f>
        <v>70</v>
      </c>
      <c r="AA27" s="310">
        <f t="shared" si="5"/>
        <v>5034.7300000000005</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1173.55</v>
      </c>
      <c r="D29" s="49"/>
      <c r="E29" s="22">
        <f>SUM(E14+E22+E27)</f>
        <v>88.48</v>
      </c>
      <c r="F29" s="36"/>
      <c r="G29" s="60">
        <f>SUM(G14+G22+G27)</f>
        <v>1266.6199999999999</v>
      </c>
      <c r="H29" s="49"/>
      <c r="I29" s="22">
        <f>SUM(I14+I22+I27)</f>
        <v>709.79</v>
      </c>
      <c r="J29" s="36"/>
      <c r="K29" s="60">
        <f>SUM(K14+K22+K27)</f>
        <v>1047.0899999999999</v>
      </c>
      <c r="L29" s="49"/>
      <c r="M29" s="22">
        <f>SUM(M14+M22+M27)</f>
        <v>22.12</v>
      </c>
      <c r="N29" s="36"/>
      <c r="O29" s="60">
        <f>SUM(O14+O22+O27)</f>
        <v>62.71</v>
      </c>
      <c r="P29" s="49"/>
      <c r="Q29" s="22">
        <f>SUM(Q14+Q22+Q27)</f>
        <v>381.84000000000003</v>
      </c>
      <c r="R29" s="36"/>
      <c r="S29" s="60">
        <f>SUM(S14+S22+S27)</f>
        <v>2456.92</v>
      </c>
      <c r="T29" s="49"/>
      <c r="U29" s="22">
        <f>SUM(U14+U22+U27)</f>
        <v>167.82</v>
      </c>
      <c r="V29" s="36"/>
      <c r="W29" s="60">
        <f>SUM(W14+W22+W27)</f>
        <v>31.04</v>
      </c>
      <c r="X29" s="49"/>
      <c r="Y29" s="22">
        <f>SUM(Y14+Y22+Y27)</f>
        <v>999.14</v>
      </c>
      <c r="Z29" s="143"/>
      <c r="AA29" s="18">
        <f>SUM(AA14+AA22+AA27)</f>
        <v>8407.1200000000008</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c r="C32" s="180"/>
      <c r="D32" s="170"/>
      <c r="E32" s="170"/>
      <c r="F32" s="180"/>
      <c r="G32" s="180"/>
      <c r="H32" s="170"/>
      <c r="I32" s="170"/>
      <c r="J32" s="180"/>
      <c r="K32" s="180"/>
      <c r="L32" s="170"/>
      <c r="M32" s="170"/>
      <c r="N32" s="180"/>
      <c r="O32" s="180"/>
      <c r="P32" s="170"/>
      <c r="Q32" s="170"/>
      <c r="R32" s="180"/>
      <c r="S32" s="180"/>
      <c r="T32" s="170"/>
      <c r="U32" s="170"/>
      <c r="V32" s="180"/>
      <c r="W32" s="180"/>
      <c r="X32" s="170"/>
      <c r="Y32" s="170"/>
      <c r="Z32" s="101">
        <f t="shared" ref="Z32:AA35" si="6">SUM(B32+D32+F32+H32+J32+L32+N32+P32+R32+T32+V32+X32)</f>
        <v>0</v>
      </c>
      <c r="AA32" s="189">
        <f t="shared" si="6"/>
        <v>0</v>
      </c>
    </row>
    <row r="33" spans="1:31" s="191" customFormat="1" x14ac:dyDescent="0.2">
      <c r="A33" s="179" t="s">
        <v>99</v>
      </c>
      <c r="B33" s="180"/>
      <c r="C33" s="180"/>
      <c r="D33" s="170"/>
      <c r="E33" s="170"/>
      <c r="F33" s="180"/>
      <c r="G33" s="180"/>
      <c r="H33" s="170"/>
      <c r="I33" s="170"/>
      <c r="J33" s="180"/>
      <c r="K33" s="180"/>
      <c r="L33" s="170"/>
      <c r="M33" s="170"/>
      <c r="N33" s="180"/>
      <c r="O33" s="180"/>
      <c r="P33" s="170"/>
      <c r="Q33" s="170"/>
      <c r="R33" s="180"/>
      <c r="S33" s="180"/>
      <c r="T33" s="170"/>
      <c r="U33" s="170"/>
      <c r="V33" s="180"/>
      <c r="W33" s="180"/>
      <c r="X33" s="170"/>
      <c r="Y33" s="170"/>
      <c r="Z33" s="101">
        <f t="shared" si="6"/>
        <v>0</v>
      </c>
      <c r="AA33" s="189">
        <f t="shared" si="6"/>
        <v>0</v>
      </c>
    </row>
    <row r="34" spans="1:31" s="191" customFormat="1" x14ac:dyDescent="0.2">
      <c r="A34" s="179" t="s">
        <v>88</v>
      </c>
      <c r="B34" s="180"/>
      <c r="C34" s="180"/>
      <c r="D34" s="170"/>
      <c r="E34" s="170"/>
      <c r="F34" s="180">
        <v>1</v>
      </c>
      <c r="G34" s="180">
        <v>404</v>
      </c>
      <c r="H34" s="170"/>
      <c r="I34" s="170"/>
      <c r="J34" s="180"/>
      <c r="K34" s="180"/>
      <c r="L34" s="170"/>
      <c r="M34" s="170"/>
      <c r="N34" s="180"/>
      <c r="O34" s="180"/>
      <c r="P34" s="170"/>
      <c r="Q34" s="170"/>
      <c r="R34" s="180"/>
      <c r="S34" s="180"/>
      <c r="T34" s="170"/>
      <c r="U34" s="170"/>
      <c r="V34" s="180"/>
      <c r="W34" s="180"/>
      <c r="X34" s="170"/>
      <c r="Y34" s="170"/>
      <c r="Z34" s="101">
        <f t="shared" si="6"/>
        <v>1</v>
      </c>
      <c r="AA34" s="189">
        <f t="shared" si="6"/>
        <v>404</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0</v>
      </c>
      <c r="C36" s="176">
        <f t="shared" si="7"/>
        <v>0</v>
      </c>
      <c r="D36" s="244">
        <f t="shared" si="7"/>
        <v>0</v>
      </c>
      <c r="E36" s="177">
        <f t="shared" si="7"/>
        <v>0</v>
      </c>
      <c r="F36" s="243">
        <f t="shared" si="7"/>
        <v>1</v>
      </c>
      <c r="G36" s="176">
        <f t="shared" si="7"/>
        <v>404</v>
      </c>
      <c r="H36" s="244">
        <f t="shared" si="7"/>
        <v>0</v>
      </c>
      <c r="I36" s="177">
        <f t="shared" si="7"/>
        <v>0</v>
      </c>
      <c r="J36" s="243">
        <f t="shared" si="7"/>
        <v>0</v>
      </c>
      <c r="K36" s="176">
        <f t="shared" si="7"/>
        <v>0</v>
      </c>
      <c r="L36" s="244">
        <f t="shared" si="7"/>
        <v>0</v>
      </c>
      <c r="M36" s="177">
        <f t="shared" si="7"/>
        <v>0</v>
      </c>
      <c r="N36" s="243">
        <f t="shared" si="7"/>
        <v>0</v>
      </c>
      <c r="O36" s="176">
        <f t="shared" si="7"/>
        <v>0</v>
      </c>
      <c r="P36" s="244">
        <f t="shared" si="7"/>
        <v>0</v>
      </c>
      <c r="Q36" s="177">
        <f t="shared" si="7"/>
        <v>0</v>
      </c>
      <c r="R36" s="243">
        <f t="shared" si="7"/>
        <v>0</v>
      </c>
      <c r="S36" s="176">
        <f t="shared" si="7"/>
        <v>0</v>
      </c>
      <c r="T36" s="244">
        <f t="shared" si="7"/>
        <v>0</v>
      </c>
      <c r="U36" s="177">
        <f t="shared" si="7"/>
        <v>0</v>
      </c>
      <c r="V36" s="243">
        <f t="shared" si="7"/>
        <v>0</v>
      </c>
      <c r="W36" s="176">
        <f t="shared" si="7"/>
        <v>0</v>
      </c>
      <c r="X36" s="244">
        <f t="shared" si="7"/>
        <v>0</v>
      </c>
      <c r="Y36" s="177">
        <f t="shared" si="7"/>
        <v>0</v>
      </c>
      <c r="Z36" s="250">
        <f t="shared" si="7"/>
        <v>1</v>
      </c>
      <c r="AA36" s="178">
        <f t="shared" si="7"/>
        <v>404</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1063.55</v>
      </c>
      <c r="D40" s="255"/>
      <c r="E40" s="256">
        <f>E29-E5-E36</f>
        <v>23.410000000000011</v>
      </c>
      <c r="F40" s="256"/>
      <c r="G40" s="256">
        <f>G29-G5-G36</f>
        <v>799.56999999999994</v>
      </c>
      <c r="H40" s="255"/>
      <c r="I40" s="256">
        <f>I29-I5-I36</f>
        <v>604.16999999999996</v>
      </c>
      <c r="J40" s="255"/>
      <c r="K40" s="256">
        <f>K29-K5-K36</f>
        <v>925.2399999999999</v>
      </c>
      <c r="L40" s="255"/>
      <c r="M40" s="256">
        <f>M29-M5-M36</f>
        <v>6.4300000000000015</v>
      </c>
      <c r="N40" s="256"/>
      <c r="O40" s="256">
        <f>O29-O5-O36</f>
        <v>18.230000000000004</v>
      </c>
      <c r="P40" s="255"/>
      <c r="Q40" s="256">
        <f>Q29-Q5-Q36</f>
        <v>240.97000000000003</v>
      </c>
      <c r="R40" s="255"/>
      <c r="S40" s="256">
        <f>S29-S5-S36</f>
        <v>2196.92</v>
      </c>
      <c r="T40" s="255"/>
      <c r="U40" s="256">
        <f>U29-U5-U36</f>
        <v>167.82</v>
      </c>
      <c r="V40" s="255"/>
      <c r="W40" s="256">
        <f>W29-W5-W36</f>
        <v>11.09</v>
      </c>
      <c r="X40" s="255"/>
      <c r="Y40" s="256">
        <f>Y29-Y5-Y36</f>
        <v>910.91</v>
      </c>
      <c r="Z40" s="255"/>
      <c r="AA40" s="256">
        <f>AA29-AA5-AA36</f>
        <v>6968.31</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58</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866</v>
      </c>
      <c r="C3" s="32">
        <v>7955.14</v>
      </c>
      <c r="D3" s="49">
        <v>1073</v>
      </c>
      <c r="E3" s="2">
        <v>9734.6200000000008</v>
      </c>
      <c r="F3" s="36">
        <v>991</v>
      </c>
      <c r="G3" s="32">
        <v>8446.58</v>
      </c>
      <c r="H3" s="49">
        <v>1020</v>
      </c>
      <c r="I3" s="2">
        <v>8876.86</v>
      </c>
      <c r="J3" s="36">
        <v>1026</v>
      </c>
      <c r="K3" s="32">
        <v>8474.3799999999992</v>
      </c>
      <c r="L3" s="49">
        <v>998</v>
      </c>
      <c r="M3" s="2">
        <v>7641.64</v>
      </c>
      <c r="N3" s="36">
        <v>955</v>
      </c>
      <c r="O3" s="32">
        <v>7244.32</v>
      </c>
      <c r="P3" s="49">
        <v>937</v>
      </c>
      <c r="Q3" s="2">
        <v>7010</v>
      </c>
      <c r="R3" s="36">
        <v>1178</v>
      </c>
      <c r="S3" s="32">
        <v>8734</v>
      </c>
      <c r="T3" s="49">
        <v>1131</v>
      </c>
      <c r="U3" s="2">
        <v>8330</v>
      </c>
      <c r="V3" s="36">
        <v>1092</v>
      </c>
      <c r="W3" s="32">
        <v>8136</v>
      </c>
      <c r="X3" s="49">
        <v>946</v>
      </c>
      <c r="Y3" s="2">
        <v>7277</v>
      </c>
      <c r="Z3" s="143">
        <f>B3+D3+F3+H3+J3+L3+N3+P3+R3+T3+V3+X3</f>
        <v>12213</v>
      </c>
      <c r="AA3" s="16">
        <f>C3+E3+G3+I3+K3+M3+O3+Q3+S3+U3+W3+Y3</f>
        <v>97860.540000000008</v>
      </c>
      <c r="AC3" s="42"/>
    </row>
    <row r="4" spans="1:29" ht="12.75" customHeight="1" x14ac:dyDescent="0.2">
      <c r="A4" s="23" t="s">
        <v>51</v>
      </c>
      <c r="B4" s="38"/>
      <c r="C4" s="53">
        <v>866</v>
      </c>
      <c r="D4" s="48"/>
      <c r="E4" s="55">
        <v>1073</v>
      </c>
      <c r="F4" s="38"/>
      <c r="G4" s="53">
        <v>991</v>
      </c>
      <c r="H4" s="48"/>
      <c r="I4" s="55">
        <v>1020</v>
      </c>
      <c r="J4" s="38"/>
      <c r="K4" s="53">
        <v>1026</v>
      </c>
      <c r="L4" s="48"/>
      <c r="M4" s="55">
        <v>998</v>
      </c>
      <c r="N4" s="38"/>
      <c r="O4" s="53">
        <v>955</v>
      </c>
      <c r="P4" s="48"/>
      <c r="Q4" s="55">
        <v>937</v>
      </c>
      <c r="R4" s="38"/>
      <c r="S4" s="53">
        <v>1178</v>
      </c>
      <c r="T4" s="48"/>
      <c r="U4" s="55">
        <v>1131</v>
      </c>
      <c r="V4" s="38"/>
      <c r="W4" s="53">
        <v>1092</v>
      </c>
      <c r="X4" s="48"/>
      <c r="Y4" s="55">
        <v>946</v>
      </c>
      <c r="Z4" s="142"/>
      <c r="AA4" s="17">
        <f>C4+E4+G4+I4+K4+M4+O4+Q4+S4+U4+W4+Y4</f>
        <v>12213</v>
      </c>
    </row>
    <row r="5" spans="1:29" ht="12.75" customHeight="1" x14ac:dyDescent="0.2">
      <c r="A5" s="13" t="s">
        <v>15</v>
      </c>
      <c r="B5" s="36"/>
      <c r="C5" s="60">
        <f>SUM(C3:C4)</f>
        <v>8821.14</v>
      </c>
      <c r="D5" s="49"/>
      <c r="E5" s="22">
        <f>SUM(E3:E4)</f>
        <v>10807.62</v>
      </c>
      <c r="F5" s="36"/>
      <c r="G5" s="60">
        <f>SUM(G3:G4)</f>
        <v>9437.58</v>
      </c>
      <c r="H5" s="49"/>
      <c r="I5" s="22">
        <f>SUM(I3:I4)</f>
        <v>9896.86</v>
      </c>
      <c r="J5" s="36"/>
      <c r="K5" s="60">
        <f>SUM(K3:K4)</f>
        <v>9500.3799999999992</v>
      </c>
      <c r="L5" s="49"/>
      <c r="M5" s="22">
        <f>SUM(M3:M4)</f>
        <v>8639.64</v>
      </c>
      <c r="N5" s="36"/>
      <c r="O5" s="60">
        <f>SUM(O3:O4)</f>
        <v>8199.32</v>
      </c>
      <c r="P5" s="49"/>
      <c r="Q5" s="22">
        <f>SUM(Q3:Q4)</f>
        <v>7947</v>
      </c>
      <c r="R5" s="36"/>
      <c r="S5" s="60">
        <f>SUM(S3:S4)</f>
        <v>9912</v>
      </c>
      <c r="T5" s="49"/>
      <c r="U5" s="22">
        <f>SUM(U3:U4)</f>
        <v>9461</v>
      </c>
      <c r="V5" s="36"/>
      <c r="W5" s="60">
        <f>SUM(W3:W4)</f>
        <v>9228</v>
      </c>
      <c r="X5" s="49"/>
      <c r="Y5" s="22">
        <f>SUM(Y3:Y4)</f>
        <v>8223</v>
      </c>
      <c r="Z5" s="143"/>
      <c r="AA5" s="19">
        <f>SUM(AA3:AA4)</f>
        <v>110073.54000000001</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355124.64</v>
      </c>
      <c r="D7" s="49"/>
      <c r="E7" s="299">
        <v>360811.4</v>
      </c>
      <c r="F7" s="36"/>
      <c r="G7" s="298">
        <v>353280.5</v>
      </c>
      <c r="H7" s="49"/>
      <c r="I7" s="299">
        <v>356176.35</v>
      </c>
      <c r="J7" s="36"/>
      <c r="K7" s="298">
        <v>350299.21</v>
      </c>
      <c r="L7" s="49"/>
      <c r="M7" s="299">
        <v>291873.71999999997</v>
      </c>
      <c r="N7" s="36"/>
      <c r="O7" s="298">
        <v>275241.87</v>
      </c>
      <c r="P7" s="49"/>
      <c r="Q7" s="299">
        <v>285880.45</v>
      </c>
      <c r="R7" s="36"/>
      <c r="S7" s="298">
        <v>388055.66</v>
      </c>
      <c r="T7" s="49"/>
      <c r="U7" s="299">
        <v>394011.63</v>
      </c>
      <c r="V7" s="36"/>
      <c r="W7" s="298">
        <v>370175.52</v>
      </c>
      <c r="X7" s="49"/>
      <c r="Y7" s="299">
        <v>371683.94</v>
      </c>
      <c r="Z7" s="245"/>
      <c r="AA7" s="312">
        <f>C7+E7+G7+I7+K7+M7+O7+Q7+S7+U7+W7+Y7</f>
        <v>4152614.89</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301</v>
      </c>
      <c r="C10" s="32">
        <v>7255.68</v>
      </c>
      <c r="D10" s="48">
        <v>373</v>
      </c>
      <c r="E10" s="2">
        <v>9145.32</v>
      </c>
      <c r="F10" s="38">
        <v>390</v>
      </c>
      <c r="G10" s="32">
        <v>10558.21</v>
      </c>
      <c r="H10" s="48">
        <v>410</v>
      </c>
      <c r="I10" s="2">
        <v>10840.7</v>
      </c>
      <c r="J10" s="38">
        <v>341</v>
      </c>
      <c r="K10" s="32">
        <v>9735.43</v>
      </c>
      <c r="L10" s="48">
        <v>340</v>
      </c>
      <c r="M10" s="2">
        <v>8990.49</v>
      </c>
      <c r="N10" s="38">
        <v>360</v>
      </c>
      <c r="O10" s="32">
        <v>9717.75</v>
      </c>
      <c r="P10" s="48">
        <v>346</v>
      </c>
      <c r="Q10" s="2">
        <v>10088.23</v>
      </c>
      <c r="R10" s="38">
        <v>457</v>
      </c>
      <c r="S10" s="32">
        <v>12897.97</v>
      </c>
      <c r="T10" s="48">
        <v>508</v>
      </c>
      <c r="U10" s="2">
        <v>16110.14</v>
      </c>
      <c r="V10" s="38">
        <v>403</v>
      </c>
      <c r="W10" s="32">
        <v>13379.07</v>
      </c>
      <c r="X10" s="48">
        <v>355</v>
      </c>
      <c r="Y10" s="2">
        <v>12315.92</v>
      </c>
      <c r="Z10" s="143">
        <f t="shared" ref="Z10:AA13" si="0">B10+D10+F10+H10+J10+L10+N10+P10+R10+T10+V10+X10</f>
        <v>4584</v>
      </c>
      <c r="AA10" s="16">
        <f t="shared" si="0"/>
        <v>131034.90999999999</v>
      </c>
    </row>
    <row r="11" spans="1:29" ht="12.75" customHeight="1" x14ac:dyDescent="0.2">
      <c r="A11" s="11" t="s">
        <v>29</v>
      </c>
      <c r="B11" s="38">
        <v>19</v>
      </c>
      <c r="C11" s="32">
        <v>489.67</v>
      </c>
      <c r="D11" s="48">
        <v>10</v>
      </c>
      <c r="E11" s="2">
        <v>313.20999999999998</v>
      </c>
      <c r="F11" s="38">
        <v>5</v>
      </c>
      <c r="G11" s="32">
        <v>45.62</v>
      </c>
      <c r="H11" s="48">
        <v>6</v>
      </c>
      <c r="I11" s="2">
        <v>172.22</v>
      </c>
      <c r="J11" s="38">
        <v>16</v>
      </c>
      <c r="K11" s="32">
        <v>208.58</v>
      </c>
      <c r="L11" s="48">
        <v>9</v>
      </c>
      <c r="M11" s="2">
        <v>130.24</v>
      </c>
      <c r="N11" s="38">
        <v>1</v>
      </c>
      <c r="O11" s="32">
        <v>6.06</v>
      </c>
      <c r="P11" s="48">
        <v>1</v>
      </c>
      <c r="Q11" s="2">
        <v>23.03</v>
      </c>
      <c r="R11" s="38">
        <v>6</v>
      </c>
      <c r="S11" s="32">
        <v>74.599999999999994</v>
      </c>
      <c r="T11" s="48">
        <v>9</v>
      </c>
      <c r="U11" s="2">
        <v>97.37</v>
      </c>
      <c r="V11" s="38">
        <v>7</v>
      </c>
      <c r="W11" s="32">
        <v>98.18</v>
      </c>
      <c r="X11" s="48">
        <v>12</v>
      </c>
      <c r="Y11" s="2">
        <v>237.75</v>
      </c>
      <c r="Z11" s="143">
        <f t="shared" si="0"/>
        <v>101</v>
      </c>
      <c r="AA11" s="16">
        <f t="shared" si="0"/>
        <v>1896.53</v>
      </c>
    </row>
    <row r="12" spans="1:29" ht="12.75" customHeight="1" x14ac:dyDescent="0.2">
      <c r="A12" s="23" t="s">
        <v>35</v>
      </c>
      <c r="B12" s="38">
        <v>109</v>
      </c>
      <c r="C12" s="32">
        <v>3738.3</v>
      </c>
      <c r="D12" s="48">
        <v>131</v>
      </c>
      <c r="E12" s="2">
        <v>4300.28</v>
      </c>
      <c r="F12" s="38">
        <v>151</v>
      </c>
      <c r="G12" s="32">
        <v>7645.76</v>
      </c>
      <c r="H12" s="48">
        <v>150</v>
      </c>
      <c r="I12" s="2">
        <v>8726</v>
      </c>
      <c r="J12" s="38">
        <v>133</v>
      </c>
      <c r="K12" s="32">
        <v>7021.5</v>
      </c>
      <c r="L12" s="48">
        <v>93</v>
      </c>
      <c r="M12" s="2">
        <v>4495.08</v>
      </c>
      <c r="N12" s="38">
        <v>80</v>
      </c>
      <c r="O12" s="32">
        <v>4509.8900000000003</v>
      </c>
      <c r="P12" s="48">
        <v>81</v>
      </c>
      <c r="Q12" s="2">
        <v>13814.91</v>
      </c>
      <c r="R12" s="38">
        <v>135</v>
      </c>
      <c r="S12" s="32">
        <v>7925.24</v>
      </c>
      <c r="T12" s="48">
        <v>88</v>
      </c>
      <c r="U12" s="2">
        <v>4325.16</v>
      </c>
      <c r="V12" s="38">
        <v>86</v>
      </c>
      <c r="W12" s="32">
        <v>6439.12</v>
      </c>
      <c r="X12" s="48">
        <v>61</v>
      </c>
      <c r="Y12" s="2">
        <v>3125.31</v>
      </c>
      <c r="Z12" s="143">
        <f t="shared" si="0"/>
        <v>1298</v>
      </c>
      <c r="AA12" s="16">
        <f t="shared" si="0"/>
        <v>76066.549999999988</v>
      </c>
    </row>
    <row r="13" spans="1:29" s="10" customFormat="1" ht="12.75" customHeight="1" x14ac:dyDescent="0.2">
      <c r="A13" s="23" t="s">
        <v>36</v>
      </c>
      <c r="B13" s="53"/>
      <c r="C13" s="33"/>
      <c r="D13" s="55"/>
      <c r="E13" s="4"/>
      <c r="F13" s="53"/>
      <c r="G13" s="33"/>
      <c r="H13" s="55"/>
      <c r="I13" s="4"/>
      <c r="J13" s="53"/>
      <c r="K13" s="33"/>
      <c r="L13" s="55">
        <v>1</v>
      </c>
      <c r="M13" s="4">
        <v>17</v>
      </c>
      <c r="N13" s="53">
        <v>9</v>
      </c>
      <c r="O13" s="33">
        <v>-6</v>
      </c>
      <c r="P13" s="55"/>
      <c r="Q13" s="4"/>
      <c r="R13" s="53">
        <v>3</v>
      </c>
      <c r="S13" s="33">
        <v>0</v>
      </c>
      <c r="T13" s="55">
        <v>5</v>
      </c>
      <c r="U13" s="4">
        <v>20</v>
      </c>
      <c r="V13" s="53">
        <v>2</v>
      </c>
      <c r="W13" s="33">
        <v>0</v>
      </c>
      <c r="X13" s="55"/>
      <c r="Y13" s="4"/>
      <c r="Z13" s="143">
        <f t="shared" si="0"/>
        <v>20</v>
      </c>
      <c r="AA13" s="16">
        <f t="shared" si="0"/>
        <v>31</v>
      </c>
    </row>
    <row r="14" spans="1:29" ht="12.75" customHeight="1" x14ac:dyDescent="0.2">
      <c r="A14" s="44" t="s">
        <v>22</v>
      </c>
      <c r="B14" s="36">
        <f t="shared" ref="B14:AA14" si="1">SUM(B10:B13)</f>
        <v>429</v>
      </c>
      <c r="C14" s="60">
        <f t="shared" si="1"/>
        <v>11483.650000000001</v>
      </c>
      <c r="D14" s="49">
        <f t="shared" si="1"/>
        <v>514</v>
      </c>
      <c r="E14" s="22">
        <f t="shared" si="1"/>
        <v>13758.809999999998</v>
      </c>
      <c r="F14" s="36">
        <f t="shared" si="1"/>
        <v>546</v>
      </c>
      <c r="G14" s="60">
        <f t="shared" si="1"/>
        <v>18249.59</v>
      </c>
      <c r="H14" s="49">
        <f t="shared" si="1"/>
        <v>566</v>
      </c>
      <c r="I14" s="22">
        <f t="shared" si="1"/>
        <v>19738.919999999998</v>
      </c>
      <c r="J14" s="36">
        <f t="shared" si="1"/>
        <v>490</v>
      </c>
      <c r="K14" s="60">
        <f t="shared" si="1"/>
        <v>16965.510000000002</v>
      </c>
      <c r="L14" s="49">
        <f t="shared" si="1"/>
        <v>443</v>
      </c>
      <c r="M14" s="22">
        <f t="shared" si="1"/>
        <v>13632.81</v>
      </c>
      <c r="N14" s="36">
        <f t="shared" si="1"/>
        <v>450</v>
      </c>
      <c r="O14" s="60">
        <f t="shared" si="1"/>
        <v>14227.7</v>
      </c>
      <c r="P14" s="49">
        <f t="shared" si="1"/>
        <v>428</v>
      </c>
      <c r="Q14" s="22">
        <f t="shared" si="1"/>
        <v>23926.17</v>
      </c>
      <c r="R14" s="36">
        <f t="shared" si="1"/>
        <v>601</v>
      </c>
      <c r="S14" s="60">
        <f t="shared" si="1"/>
        <v>20897.809999999998</v>
      </c>
      <c r="T14" s="49">
        <f t="shared" si="1"/>
        <v>610</v>
      </c>
      <c r="U14" s="22">
        <f t="shared" si="1"/>
        <v>20552.669999999998</v>
      </c>
      <c r="V14" s="36">
        <f t="shared" si="1"/>
        <v>498</v>
      </c>
      <c r="W14" s="60">
        <f t="shared" si="1"/>
        <v>19916.37</v>
      </c>
      <c r="X14" s="49">
        <f t="shared" si="1"/>
        <v>428</v>
      </c>
      <c r="Y14" s="22">
        <f t="shared" si="1"/>
        <v>15678.98</v>
      </c>
      <c r="Z14" s="246">
        <f t="shared" si="1"/>
        <v>6003</v>
      </c>
      <c r="AA14" s="47">
        <f t="shared" si="1"/>
        <v>209028.99</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7" ht="12.75" customHeight="1" x14ac:dyDescent="0.2">
      <c r="A18" s="23" t="s">
        <v>24</v>
      </c>
      <c r="B18" s="38"/>
      <c r="C18" s="32"/>
      <c r="D18" s="48">
        <v>1</v>
      </c>
      <c r="E18" s="2">
        <v>203.11</v>
      </c>
      <c r="F18" s="38">
        <v>1</v>
      </c>
      <c r="G18" s="32">
        <v>480.9</v>
      </c>
      <c r="H18" s="48"/>
      <c r="I18" s="2"/>
      <c r="J18" s="38">
        <v>4</v>
      </c>
      <c r="K18" s="32">
        <v>611.32000000000005</v>
      </c>
      <c r="L18" s="48">
        <v>2</v>
      </c>
      <c r="M18" s="2">
        <v>560.25</v>
      </c>
      <c r="N18" s="38">
        <v>1</v>
      </c>
      <c r="O18" s="32">
        <v>457.9</v>
      </c>
      <c r="P18" s="48"/>
      <c r="Q18" s="2"/>
      <c r="R18" s="38"/>
      <c r="S18" s="32"/>
      <c r="T18" s="48">
        <v>3</v>
      </c>
      <c r="U18" s="2">
        <v>1176.6600000000001</v>
      </c>
      <c r="V18" s="38">
        <v>2</v>
      </c>
      <c r="W18" s="32">
        <v>184.73</v>
      </c>
      <c r="X18" s="48">
        <v>1</v>
      </c>
      <c r="Y18" s="2">
        <v>176.86</v>
      </c>
      <c r="Z18" s="143">
        <f t="shared" si="2"/>
        <v>15</v>
      </c>
      <c r="AA18" s="16">
        <f t="shared" si="2"/>
        <v>3851.7300000000005</v>
      </c>
    </row>
    <row r="19" spans="1:27" ht="12.75" customHeight="1" x14ac:dyDescent="0.2">
      <c r="A19" s="23" t="s">
        <v>83</v>
      </c>
      <c r="B19" s="36">
        <v>5</v>
      </c>
      <c r="C19" s="34">
        <v>1612.5</v>
      </c>
      <c r="D19" s="49">
        <v>22</v>
      </c>
      <c r="E19" s="3">
        <v>10181.709999999999</v>
      </c>
      <c r="F19" s="36">
        <v>15</v>
      </c>
      <c r="G19" s="34">
        <v>7423.99</v>
      </c>
      <c r="H19" s="49">
        <v>13</v>
      </c>
      <c r="I19" s="3">
        <v>5375.5</v>
      </c>
      <c r="J19" s="36">
        <v>24</v>
      </c>
      <c r="K19" s="34">
        <v>12035.7</v>
      </c>
      <c r="L19" s="49">
        <v>29</v>
      </c>
      <c r="M19" s="3">
        <v>11465.17</v>
      </c>
      <c r="N19" s="36">
        <v>24</v>
      </c>
      <c r="O19" s="34">
        <v>11915.37</v>
      </c>
      <c r="P19" s="49">
        <v>45</v>
      </c>
      <c r="Q19" s="3">
        <v>17616.22</v>
      </c>
      <c r="R19" s="36">
        <v>38</v>
      </c>
      <c r="S19" s="34">
        <v>14890.35</v>
      </c>
      <c r="T19" s="49">
        <v>12</v>
      </c>
      <c r="U19" s="3">
        <v>12735.9</v>
      </c>
      <c r="V19" s="36">
        <v>62</v>
      </c>
      <c r="W19" s="34">
        <v>22714.11</v>
      </c>
      <c r="X19" s="49">
        <v>33</v>
      </c>
      <c r="Y19" s="3">
        <v>11400.52</v>
      </c>
      <c r="Z19" s="143">
        <f t="shared" si="2"/>
        <v>322</v>
      </c>
      <c r="AA19" s="16">
        <f t="shared" si="2"/>
        <v>139367.04000000001</v>
      </c>
    </row>
    <row r="20" spans="1:27" ht="12.75" customHeight="1" x14ac:dyDescent="0.2">
      <c r="A20" s="23" t="s">
        <v>25</v>
      </c>
      <c r="B20" s="36">
        <v>13</v>
      </c>
      <c r="C20" s="34">
        <v>4860.6899999999996</v>
      </c>
      <c r="D20" s="49">
        <v>30</v>
      </c>
      <c r="E20" s="3">
        <v>12568.75</v>
      </c>
      <c r="F20" s="36">
        <v>14</v>
      </c>
      <c r="G20" s="34">
        <v>5085.5200000000004</v>
      </c>
      <c r="H20" s="49">
        <v>1</v>
      </c>
      <c r="I20" s="3">
        <v>430.82</v>
      </c>
      <c r="J20" s="36">
        <v>3</v>
      </c>
      <c r="K20" s="34">
        <v>1534.05</v>
      </c>
      <c r="L20" s="49">
        <v>4</v>
      </c>
      <c r="M20" s="3">
        <v>1434.5</v>
      </c>
      <c r="N20" s="36">
        <v>8</v>
      </c>
      <c r="O20" s="34">
        <v>2972.26</v>
      </c>
      <c r="P20" s="49">
        <v>15</v>
      </c>
      <c r="Q20" s="3">
        <v>4928.66</v>
      </c>
      <c r="R20" s="36">
        <v>15</v>
      </c>
      <c r="S20" s="34">
        <v>6010.66</v>
      </c>
      <c r="T20" s="49">
        <v>15</v>
      </c>
      <c r="U20" s="3">
        <v>4710.08</v>
      </c>
      <c r="V20" s="36">
        <v>22</v>
      </c>
      <c r="W20" s="34">
        <v>7419.02</v>
      </c>
      <c r="X20" s="49">
        <v>20</v>
      </c>
      <c r="Y20" s="3">
        <v>7405.41</v>
      </c>
      <c r="Z20" s="143">
        <f t="shared" si="2"/>
        <v>160</v>
      </c>
      <c r="AA20" s="16">
        <f t="shared" si="2"/>
        <v>59360.420000000013</v>
      </c>
    </row>
    <row r="21" spans="1:27" ht="12.75" customHeight="1" x14ac:dyDescent="0.2">
      <c r="A21" s="23" t="s">
        <v>85</v>
      </c>
      <c r="B21" s="53"/>
      <c r="C21" s="33"/>
      <c r="D21" s="55"/>
      <c r="E21" s="4"/>
      <c r="F21" s="53">
        <v>3</v>
      </c>
      <c r="G21" s="33">
        <v>354.81</v>
      </c>
      <c r="H21" s="55">
        <v>1</v>
      </c>
      <c r="I21" s="4">
        <v>125.88</v>
      </c>
      <c r="J21" s="38">
        <v>2</v>
      </c>
      <c r="K21" s="32">
        <v>317.52</v>
      </c>
      <c r="L21" s="48">
        <v>3</v>
      </c>
      <c r="M21" s="2">
        <v>470.43</v>
      </c>
      <c r="N21" s="38">
        <v>2</v>
      </c>
      <c r="O21" s="32">
        <v>1300.57</v>
      </c>
      <c r="P21" s="48">
        <v>2</v>
      </c>
      <c r="Q21" s="2">
        <v>1300.57</v>
      </c>
      <c r="R21" s="38">
        <v>5</v>
      </c>
      <c r="S21" s="32">
        <v>638</v>
      </c>
      <c r="T21" s="48">
        <v>2</v>
      </c>
      <c r="U21" s="2">
        <v>263.95</v>
      </c>
      <c r="V21" s="38">
        <v>15</v>
      </c>
      <c r="W21" s="32">
        <v>2151.7399999999998</v>
      </c>
      <c r="X21" s="48"/>
      <c r="Y21" s="2"/>
      <c r="Z21" s="143">
        <f t="shared" si="2"/>
        <v>35</v>
      </c>
      <c r="AA21" s="16">
        <f t="shared" si="2"/>
        <v>6923.4699999999993</v>
      </c>
    </row>
    <row r="22" spans="1:27" ht="12.75" customHeight="1" x14ac:dyDescent="0.2">
      <c r="A22" s="13" t="s">
        <v>23</v>
      </c>
      <c r="B22" s="36">
        <f t="shared" ref="B22:AA22" si="3">SUM(B17:B21)</f>
        <v>18</v>
      </c>
      <c r="C22" s="60">
        <f t="shared" si="3"/>
        <v>6473.19</v>
      </c>
      <c r="D22" s="49">
        <f t="shared" si="3"/>
        <v>53</v>
      </c>
      <c r="E22" s="22">
        <f t="shared" si="3"/>
        <v>22953.57</v>
      </c>
      <c r="F22" s="36">
        <f t="shared" si="3"/>
        <v>33</v>
      </c>
      <c r="G22" s="60">
        <f t="shared" si="3"/>
        <v>13345.22</v>
      </c>
      <c r="H22" s="49">
        <f t="shared" si="3"/>
        <v>15</v>
      </c>
      <c r="I22" s="22">
        <f t="shared" si="3"/>
        <v>5932.2</v>
      </c>
      <c r="J22" s="66">
        <f t="shared" si="3"/>
        <v>33</v>
      </c>
      <c r="K22" s="62">
        <f t="shared" si="3"/>
        <v>14498.59</v>
      </c>
      <c r="L22" s="64">
        <f t="shared" si="3"/>
        <v>38</v>
      </c>
      <c r="M22" s="63">
        <f t="shared" si="3"/>
        <v>13930.35</v>
      </c>
      <c r="N22" s="66">
        <f t="shared" si="3"/>
        <v>35</v>
      </c>
      <c r="O22" s="62">
        <f t="shared" si="3"/>
        <v>16646.100000000002</v>
      </c>
      <c r="P22" s="64">
        <f t="shared" si="3"/>
        <v>62</v>
      </c>
      <c r="Q22" s="63">
        <f t="shared" si="3"/>
        <v>23845.45</v>
      </c>
      <c r="R22" s="66">
        <f t="shared" si="3"/>
        <v>58</v>
      </c>
      <c r="S22" s="62">
        <f t="shared" si="3"/>
        <v>21539.010000000002</v>
      </c>
      <c r="T22" s="64">
        <f t="shared" si="3"/>
        <v>32</v>
      </c>
      <c r="U22" s="63">
        <f t="shared" si="3"/>
        <v>18886.59</v>
      </c>
      <c r="V22" s="66">
        <f t="shared" si="3"/>
        <v>101</v>
      </c>
      <c r="W22" s="62">
        <f t="shared" si="3"/>
        <v>32469.599999999999</v>
      </c>
      <c r="X22" s="64">
        <f t="shared" si="3"/>
        <v>54</v>
      </c>
      <c r="Y22" s="63">
        <f t="shared" si="3"/>
        <v>18982.79</v>
      </c>
      <c r="Z22" s="246">
        <f t="shared" si="3"/>
        <v>532</v>
      </c>
      <c r="AA22" s="47">
        <f t="shared" si="3"/>
        <v>209502.66000000003</v>
      </c>
    </row>
    <row r="23" spans="1:27"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269</v>
      </c>
      <c r="C25" s="34">
        <v>15800.17</v>
      </c>
      <c r="D25" s="49">
        <v>115</v>
      </c>
      <c r="E25" s="3">
        <v>3608.23</v>
      </c>
      <c r="F25" s="36">
        <v>225</v>
      </c>
      <c r="G25" s="34">
        <v>9139.57</v>
      </c>
      <c r="H25" s="49">
        <v>243</v>
      </c>
      <c r="I25" s="3">
        <v>12058.1</v>
      </c>
      <c r="J25" s="36">
        <v>48</v>
      </c>
      <c r="K25" s="34">
        <v>1122.22</v>
      </c>
      <c r="L25" s="49">
        <v>71</v>
      </c>
      <c r="M25" s="3">
        <v>964.1</v>
      </c>
      <c r="N25" s="36">
        <v>65</v>
      </c>
      <c r="O25" s="35">
        <v>1363.7</v>
      </c>
      <c r="P25" s="49">
        <v>32</v>
      </c>
      <c r="Q25" s="57">
        <v>677.5</v>
      </c>
      <c r="R25" s="36">
        <v>170</v>
      </c>
      <c r="S25" s="35">
        <v>4968.2700000000004</v>
      </c>
      <c r="T25" s="49">
        <v>347</v>
      </c>
      <c r="U25" s="57">
        <v>10076.16</v>
      </c>
      <c r="V25" s="36">
        <v>335</v>
      </c>
      <c r="W25" s="35">
        <v>19133.46</v>
      </c>
      <c r="X25" s="49">
        <v>283</v>
      </c>
      <c r="Y25" s="57">
        <v>14763.15</v>
      </c>
      <c r="Z25" s="143">
        <f>B25+D25+F25+H25+J25+L25+N25+P25+R25+T25+V25+X25</f>
        <v>2203</v>
      </c>
      <c r="AA25" s="27">
        <f>C25+E25+G25+I25+K25+M25+O25+Q25+S25+U25+W25+Y25</f>
        <v>93674.63</v>
      </c>
    </row>
    <row r="26" spans="1:27" ht="12.75" customHeight="1" x14ac:dyDescent="0.2">
      <c r="A26" s="23" t="s">
        <v>81</v>
      </c>
      <c r="B26" s="36">
        <v>141</v>
      </c>
      <c r="C26" s="34">
        <v>8098.34</v>
      </c>
      <c r="D26" s="49">
        <v>151</v>
      </c>
      <c r="E26" s="3">
        <v>7608.44</v>
      </c>
      <c r="F26" s="36">
        <v>173</v>
      </c>
      <c r="G26" s="34">
        <v>2606.3200000000002</v>
      </c>
      <c r="H26" s="49">
        <v>159</v>
      </c>
      <c r="I26" s="3">
        <v>56832.480000000003</v>
      </c>
      <c r="J26" s="36">
        <v>88</v>
      </c>
      <c r="K26" s="34">
        <v>2497.77</v>
      </c>
      <c r="L26" s="49">
        <v>99</v>
      </c>
      <c r="M26" s="3">
        <v>2697.53</v>
      </c>
      <c r="N26" s="36">
        <v>159</v>
      </c>
      <c r="O26" s="35">
        <v>2927.7</v>
      </c>
      <c r="P26" s="49">
        <v>235</v>
      </c>
      <c r="Q26" s="57">
        <v>3934.45</v>
      </c>
      <c r="R26" s="36">
        <v>214</v>
      </c>
      <c r="S26" s="35">
        <v>5390.13</v>
      </c>
      <c r="T26" s="49">
        <v>192</v>
      </c>
      <c r="U26" s="57">
        <v>2533.5300000000002</v>
      </c>
      <c r="V26" s="36">
        <v>183</v>
      </c>
      <c r="W26" s="35">
        <v>4024.74</v>
      </c>
      <c r="X26" s="49">
        <v>241</v>
      </c>
      <c r="Y26" s="57">
        <v>10787.84</v>
      </c>
      <c r="Z26" s="143">
        <f>B26+D26+F26+H26+J26+L26+N26+P26+R26+T26+V26+X26</f>
        <v>2035</v>
      </c>
      <c r="AA26" s="27">
        <f>C26+E26+G26+I26+K26+M26+O26+Q26+S26+U26+W26+Y26</f>
        <v>109939.27</v>
      </c>
    </row>
    <row r="27" spans="1:27" s="164" customFormat="1" ht="12.75" customHeight="1" x14ac:dyDescent="0.2">
      <c r="A27" s="121" t="s">
        <v>37</v>
      </c>
      <c r="B27" s="134">
        <f t="shared" ref="B27:Y27" si="4">B25+B26</f>
        <v>410</v>
      </c>
      <c r="C27" s="201">
        <f t="shared" si="4"/>
        <v>23898.510000000002</v>
      </c>
      <c r="D27" s="202">
        <f t="shared" si="4"/>
        <v>266</v>
      </c>
      <c r="E27" s="203">
        <f t="shared" si="4"/>
        <v>11216.67</v>
      </c>
      <c r="F27" s="134">
        <f t="shared" si="4"/>
        <v>398</v>
      </c>
      <c r="G27" s="201">
        <f t="shared" si="4"/>
        <v>11745.89</v>
      </c>
      <c r="H27" s="202">
        <f t="shared" si="4"/>
        <v>402</v>
      </c>
      <c r="I27" s="203">
        <f t="shared" si="4"/>
        <v>68890.58</v>
      </c>
      <c r="J27" s="134">
        <f t="shared" si="4"/>
        <v>136</v>
      </c>
      <c r="K27" s="201">
        <f t="shared" si="4"/>
        <v>3619.99</v>
      </c>
      <c r="L27" s="202">
        <f t="shared" si="4"/>
        <v>170</v>
      </c>
      <c r="M27" s="203">
        <f t="shared" si="4"/>
        <v>3661.63</v>
      </c>
      <c r="N27" s="134">
        <f t="shared" si="4"/>
        <v>224</v>
      </c>
      <c r="O27" s="201">
        <f t="shared" si="4"/>
        <v>4291.3999999999996</v>
      </c>
      <c r="P27" s="202">
        <f t="shared" si="4"/>
        <v>267</v>
      </c>
      <c r="Q27" s="203">
        <f t="shared" si="4"/>
        <v>4611.95</v>
      </c>
      <c r="R27" s="134">
        <f t="shared" si="4"/>
        <v>384</v>
      </c>
      <c r="S27" s="201">
        <f t="shared" si="4"/>
        <v>10358.400000000001</v>
      </c>
      <c r="T27" s="202">
        <f t="shared" si="4"/>
        <v>539</v>
      </c>
      <c r="U27" s="203">
        <f t="shared" si="4"/>
        <v>12609.69</v>
      </c>
      <c r="V27" s="134">
        <f t="shared" si="4"/>
        <v>518</v>
      </c>
      <c r="W27" s="201">
        <f t="shared" si="4"/>
        <v>23158.199999999997</v>
      </c>
      <c r="X27" s="202">
        <f t="shared" si="4"/>
        <v>524</v>
      </c>
      <c r="Y27" s="203">
        <f t="shared" si="4"/>
        <v>25550.989999999998</v>
      </c>
      <c r="Z27" s="233">
        <f t="shared" ref="Z27:AA27" si="5">SUM(Z25:Z26)</f>
        <v>4238</v>
      </c>
      <c r="AA27" s="310">
        <f t="shared" si="5"/>
        <v>203613.90000000002</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41855.350000000006</v>
      </c>
      <c r="D29" s="49"/>
      <c r="E29" s="22">
        <f>SUM(E14+E22+E27)</f>
        <v>47929.049999999996</v>
      </c>
      <c r="F29" s="36"/>
      <c r="G29" s="60">
        <f>SUM(G14+G22+G27)</f>
        <v>43340.7</v>
      </c>
      <c r="H29" s="49"/>
      <c r="I29" s="22">
        <f>SUM(I14+I22+I27)</f>
        <v>94561.7</v>
      </c>
      <c r="J29" s="36"/>
      <c r="K29" s="60">
        <f>SUM(K14+K22+K27)</f>
        <v>35084.090000000004</v>
      </c>
      <c r="L29" s="49"/>
      <c r="M29" s="22">
        <f>SUM(M14+M22+M27)</f>
        <v>31224.79</v>
      </c>
      <c r="N29" s="36"/>
      <c r="O29" s="60">
        <f>SUM(O14+O22+O27)</f>
        <v>35165.200000000004</v>
      </c>
      <c r="P29" s="49"/>
      <c r="Q29" s="22">
        <f>SUM(Q14+Q22+Q27)</f>
        <v>52383.569999999992</v>
      </c>
      <c r="R29" s="36"/>
      <c r="S29" s="60">
        <f>SUM(S14+S22+S27)</f>
        <v>52795.22</v>
      </c>
      <c r="T29" s="49"/>
      <c r="U29" s="22">
        <f>SUM(U14+U22+U27)</f>
        <v>52048.95</v>
      </c>
      <c r="V29" s="36"/>
      <c r="W29" s="60">
        <f>SUM(W14+W22+W27)</f>
        <v>75544.17</v>
      </c>
      <c r="X29" s="49"/>
      <c r="Y29" s="22">
        <f>SUM(Y14+Y22+Y27)</f>
        <v>60212.76</v>
      </c>
      <c r="Z29" s="143"/>
      <c r="AA29" s="18">
        <f>SUM(AA14+AA22+AA27)</f>
        <v>622145.55000000005</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v>3</v>
      </c>
      <c r="C32" s="180">
        <v>1150.3499999999999</v>
      </c>
      <c r="D32" s="170">
        <v>8</v>
      </c>
      <c r="E32" s="170">
        <v>2160.4</v>
      </c>
      <c r="F32" s="180">
        <v>1</v>
      </c>
      <c r="G32" s="180">
        <v>177.7</v>
      </c>
      <c r="H32" s="170">
        <v>5</v>
      </c>
      <c r="I32" s="170">
        <v>1452.45</v>
      </c>
      <c r="J32" s="180">
        <v>5</v>
      </c>
      <c r="K32" s="180">
        <v>1605.71</v>
      </c>
      <c r="L32" s="170">
        <v>10</v>
      </c>
      <c r="M32" s="170">
        <v>4086.27</v>
      </c>
      <c r="N32" s="180">
        <v>4</v>
      </c>
      <c r="O32" s="180">
        <v>2239.08</v>
      </c>
      <c r="P32" s="170">
        <v>4</v>
      </c>
      <c r="Q32" s="170">
        <v>1585.11</v>
      </c>
      <c r="R32" s="180">
        <v>6</v>
      </c>
      <c r="S32" s="180">
        <v>3792.52</v>
      </c>
      <c r="T32" s="170">
        <v>7</v>
      </c>
      <c r="U32" s="170">
        <v>2297.58</v>
      </c>
      <c r="V32" s="180">
        <v>9</v>
      </c>
      <c r="W32" s="180">
        <v>4813.55</v>
      </c>
      <c r="X32" s="170">
        <v>5</v>
      </c>
      <c r="Y32" s="170">
        <v>1970.55</v>
      </c>
      <c r="Z32" s="101">
        <f t="shared" ref="Z32:AA35" si="6">SUM(B32+D32+F32+H32+J32+L32+N32+P32+R32+T32+V32+X32)</f>
        <v>67</v>
      </c>
      <c r="AA32" s="189">
        <f t="shared" si="6"/>
        <v>27331.269999999997</v>
      </c>
    </row>
    <row r="33" spans="1:31" s="191" customFormat="1" x14ac:dyDescent="0.2">
      <c r="A33" s="179" t="s">
        <v>99</v>
      </c>
      <c r="B33" s="180">
        <v>12</v>
      </c>
      <c r="C33" s="180">
        <v>1702.38</v>
      </c>
      <c r="D33" s="170">
        <v>4</v>
      </c>
      <c r="E33" s="170">
        <v>572.17999999999995</v>
      </c>
      <c r="F33" s="180">
        <v>11</v>
      </c>
      <c r="G33" s="180">
        <v>2062.37</v>
      </c>
      <c r="H33" s="170">
        <v>5</v>
      </c>
      <c r="I33" s="170">
        <v>1460.97</v>
      </c>
      <c r="J33" s="180">
        <v>19</v>
      </c>
      <c r="K33" s="180">
        <v>2338.85</v>
      </c>
      <c r="L33" s="170">
        <v>27</v>
      </c>
      <c r="M33" s="170">
        <v>2095.4299999999998</v>
      </c>
      <c r="N33" s="180">
        <v>33</v>
      </c>
      <c r="O33" s="180">
        <v>4802.68</v>
      </c>
      <c r="P33" s="170">
        <v>28</v>
      </c>
      <c r="Q33" s="170">
        <v>2626.77</v>
      </c>
      <c r="R33" s="180">
        <v>37</v>
      </c>
      <c r="S33" s="180">
        <v>5212.72</v>
      </c>
      <c r="T33" s="170">
        <v>15</v>
      </c>
      <c r="U33" s="170">
        <v>1339.16</v>
      </c>
      <c r="V33" s="180">
        <v>24</v>
      </c>
      <c r="W33" s="180">
        <v>1649.38</v>
      </c>
      <c r="X33" s="170">
        <v>36</v>
      </c>
      <c r="Y33" s="170">
        <v>3048.51</v>
      </c>
      <c r="Z33" s="101">
        <f t="shared" si="6"/>
        <v>251</v>
      </c>
      <c r="AA33" s="189">
        <f t="shared" si="6"/>
        <v>28911.4</v>
      </c>
    </row>
    <row r="34" spans="1:31" s="191" customFormat="1" x14ac:dyDescent="0.2">
      <c r="A34" s="179" t="s">
        <v>88</v>
      </c>
      <c r="B34" s="180">
        <v>8</v>
      </c>
      <c r="C34" s="180">
        <v>1368.82</v>
      </c>
      <c r="D34" s="170">
        <v>8</v>
      </c>
      <c r="E34" s="170">
        <v>740.35</v>
      </c>
      <c r="F34" s="180">
        <v>24</v>
      </c>
      <c r="G34" s="180">
        <v>2484.08</v>
      </c>
      <c r="H34" s="170">
        <v>21</v>
      </c>
      <c r="I34" s="170">
        <v>2739.65</v>
      </c>
      <c r="J34" s="180">
        <v>43</v>
      </c>
      <c r="K34" s="180">
        <v>8065.64</v>
      </c>
      <c r="L34" s="170">
        <v>19</v>
      </c>
      <c r="M34" s="170">
        <v>3209.99</v>
      </c>
      <c r="N34" s="180">
        <v>24</v>
      </c>
      <c r="O34" s="180">
        <v>2069.69</v>
      </c>
      <c r="P34" s="170">
        <v>22</v>
      </c>
      <c r="Q34" s="170">
        <v>2142.2199999999998</v>
      </c>
      <c r="R34" s="180">
        <v>26</v>
      </c>
      <c r="S34" s="180">
        <v>2253.27</v>
      </c>
      <c r="T34" s="170">
        <v>26</v>
      </c>
      <c r="U34" s="170">
        <v>2655.94</v>
      </c>
      <c r="V34" s="180">
        <v>38</v>
      </c>
      <c r="W34" s="180">
        <v>4454</v>
      </c>
      <c r="X34" s="170">
        <v>29</v>
      </c>
      <c r="Y34" s="170">
        <v>3356.4</v>
      </c>
      <c r="Z34" s="101">
        <f t="shared" si="6"/>
        <v>288</v>
      </c>
      <c r="AA34" s="189">
        <f t="shared" si="6"/>
        <v>35540.049999999996</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23</v>
      </c>
      <c r="C36" s="176">
        <f t="shared" si="7"/>
        <v>4221.55</v>
      </c>
      <c r="D36" s="244">
        <f t="shared" si="7"/>
        <v>20</v>
      </c>
      <c r="E36" s="177">
        <f t="shared" si="7"/>
        <v>3472.93</v>
      </c>
      <c r="F36" s="243">
        <f t="shared" si="7"/>
        <v>36</v>
      </c>
      <c r="G36" s="176">
        <f t="shared" si="7"/>
        <v>4724.1499999999996</v>
      </c>
      <c r="H36" s="244">
        <f t="shared" si="7"/>
        <v>31</v>
      </c>
      <c r="I36" s="177">
        <f t="shared" si="7"/>
        <v>5653.07</v>
      </c>
      <c r="J36" s="243">
        <f t="shared" si="7"/>
        <v>67</v>
      </c>
      <c r="K36" s="176">
        <f t="shared" si="7"/>
        <v>12010.2</v>
      </c>
      <c r="L36" s="244">
        <f t="shared" si="7"/>
        <v>56</v>
      </c>
      <c r="M36" s="177">
        <f t="shared" si="7"/>
        <v>9391.6899999999987</v>
      </c>
      <c r="N36" s="243">
        <f t="shared" si="7"/>
        <v>61</v>
      </c>
      <c r="O36" s="176">
        <f t="shared" si="7"/>
        <v>9111.4500000000007</v>
      </c>
      <c r="P36" s="244">
        <f t="shared" si="7"/>
        <v>54</v>
      </c>
      <c r="Q36" s="177">
        <f t="shared" si="7"/>
        <v>6354.1</v>
      </c>
      <c r="R36" s="243">
        <f t="shared" si="7"/>
        <v>69</v>
      </c>
      <c r="S36" s="176">
        <f t="shared" si="7"/>
        <v>11258.51</v>
      </c>
      <c r="T36" s="244">
        <f t="shared" si="7"/>
        <v>48</v>
      </c>
      <c r="U36" s="177">
        <f t="shared" si="7"/>
        <v>6292.68</v>
      </c>
      <c r="V36" s="243">
        <f t="shared" si="7"/>
        <v>71</v>
      </c>
      <c r="W36" s="176">
        <f t="shared" si="7"/>
        <v>10916.93</v>
      </c>
      <c r="X36" s="244">
        <f t="shared" si="7"/>
        <v>70</v>
      </c>
      <c r="Y36" s="177">
        <f t="shared" si="7"/>
        <v>8375.4600000000009</v>
      </c>
      <c r="Z36" s="250">
        <f t="shared" si="7"/>
        <v>606</v>
      </c>
      <c r="AA36" s="178">
        <f t="shared" si="7"/>
        <v>91782.720000000001</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28812.660000000007</v>
      </c>
      <c r="D40" s="255"/>
      <c r="E40" s="256">
        <f>E29-E5-E36</f>
        <v>33648.499999999993</v>
      </c>
      <c r="F40" s="256"/>
      <c r="G40" s="256">
        <f>G29-G5-G36</f>
        <v>29178.969999999994</v>
      </c>
      <c r="H40" s="255"/>
      <c r="I40" s="256">
        <f>I29-I5-I36</f>
        <v>79011.76999999999</v>
      </c>
      <c r="J40" s="255"/>
      <c r="K40" s="256">
        <f>K29-K5-K36</f>
        <v>13573.510000000006</v>
      </c>
      <c r="L40" s="255"/>
      <c r="M40" s="256">
        <f>M29-M5-M36</f>
        <v>13193.460000000003</v>
      </c>
      <c r="N40" s="256"/>
      <c r="O40" s="256">
        <f>O29-O5-O36</f>
        <v>17854.430000000004</v>
      </c>
      <c r="P40" s="255"/>
      <c r="Q40" s="256">
        <f>Q29-Q5-Q36</f>
        <v>38082.469999999994</v>
      </c>
      <c r="R40" s="255"/>
      <c r="S40" s="256">
        <f>S29-S5-S36</f>
        <v>31624.71</v>
      </c>
      <c r="T40" s="255"/>
      <c r="U40" s="256">
        <f>U29-U5-U36</f>
        <v>36295.269999999997</v>
      </c>
      <c r="V40" s="255"/>
      <c r="W40" s="256">
        <f>W29-W5-W36</f>
        <v>55399.24</v>
      </c>
      <c r="X40" s="255"/>
      <c r="Y40" s="256">
        <f>Y29-Y5-Y36</f>
        <v>43614.3</v>
      </c>
      <c r="Z40" s="255"/>
      <c r="AA40" s="256">
        <f>AA29-AA5-AA36</f>
        <v>420289.29000000004</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59</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111</v>
      </c>
      <c r="C3" s="32">
        <v>1196.22</v>
      </c>
      <c r="D3" s="49">
        <v>129</v>
      </c>
      <c r="E3" s="2">
        <v>1093.68</v>
      </c>
      <c r="F3" s="36">
        <v>138</v>
      </c>
      <c r="G3" s="32">
        <v>1394.28</v>
      </c>
      <c r="H3" s="49">
        <v>107</v>
      </c>
      <c r="I3" s="2">
        <v>1168.98</v>
      </c>
      <c r="J3" s="36">
        <v>97</v>
      </c>
      <c r="K3" s="32">
        <v>1142.72</v>
      </c>
      <c r="L3" s="49">
        <v>125</v>
      </c>
      <c r="M3" s="2">
        <v>1125</v>
      </c>
      <c r="N3" s="36">
        <v>132</v>
      </c>
      <c r="O3" s="32">
        <v>1280</v>
      </c>
      <c r="P3" s="49">
        <v>96</v>
      </c>
      <c r="Q3" s="2">
        <v>1003</v>
      </c>
      <c r="R3" s="36">
        <v>143</v>
      </c>
      <c r="S3" s="32">
        <v>1644</v>
      </c>
      <c r="T3" s="49">
        <v>140</v>
      </c>
      <c r="U3" s="2">
        <v>1358</v>
      </c>
      <c r="V3" s="36">
        <v>155</v>
      </c>
      <c r="W3" s="32">
        <v>1624</v>
      </c>
      <c r="X3" s="49">
        <v>120</v>
      </c>
      <c r="Y3" s="2">
        <v>1385</v>
      </c>
      <c r="Z3" s="143">
        <f>B3+D3+F3+H3+J3+L3+N3+P3+R3+T3+V3+X3</f>
        <v>1493</v>
      </c>
      <c r="AA3" s="16">
        <f>C3+E3+G3+I3+K3+M3+O3+Q3+S3+U3+W3+Y3</f>
        <v>15414.880000000001</v>
      </c>
    </row>
    <row r="4" spans="1:29" ht="12.75" customHeight="1" x14ac:dyDescent="0.2">
      <c r="A4" s="23" t="s">
        <v>51</v>
      </c>
      <c r="B4" s="38"/>
      <c r="C4" s="53">
        <v>111</v>
      </c>
      <c r="D4" s="48"/>
      <c r="E4" s="55">
        <v>129</v>
      </c>
      <c r="F4" s="38"/>
      <c r="G4" s="53">
        <v>138</v>
      </c>
      <c r="H4" s="48"/>
      <c r="I4" s="55">
        <v>107</v>
      </c>
      <c r="J4" s="38"/>
      <c r="K4" s="53">
        <v>97</v>
      </c>
      <c r="L4" s="48"/>
      <c r="M4" s="55">
        <v>125</v>
      </c>
      <c r="N4" s="38"/>
      <c r="O4" s="53">
        <v>132</v>
      </c>
      <c r="P4" s="48"/>
      <c r="Q4" s="55">
        <v>96</v>
      </c>
      <c r="R4" s="38"/>
      <c r="S4" s="53">
        <v>143</v>
      </c>
      <c r="T4" s="48"/>
      <c r="U4" s="55">
        <v>140</v>
      </c>
      <c r="V4" s="38"/>
      <c r="W4" s="53">
        <v>155</v>
      </c>
      <c r="X4" s="48"/>
      <c r="Y4" s="55">
        <v>120</v>
      </c>
      <c r="Z4" s="142"/>
      <c r="AA4" s="17">
        <f>C4+E4+G4+I4+K4+M4+O4+Q4+S4+U4+W4+Y4</f>
        <v>1493</v>
      </c>
    </row>
    <row r="5" spans="1:29" ht="12.75" customHeight="1" x14ac:dyDescent="0.2">
      <c r="A5" s="13" t="s">
        <v>15</v>
      </c>
      <c r="B5" s="36"/>
      <c r="C5" s="60">
        <f>SUM(C3:C4)</f>
        <v>1307.22</v>
      </c>
      <c r="D5" s="49"/>
      <c r="E5" s="22">
        <f>SUM(E3:E4)</f>
        <v>1222.68</v>
      </c>
      <c r="F5" s="36"/>
      <c r="G5" s="60">
        <f>SUM(G3:G4)</f>
        <v>1532.28</v>
      </c>
      <c r="H5" s="49"/>
      <c r="I5" s="22">
        <f>SUM(I3:I4)</f>
        <v>1275.98</v>
      </c>
      <c r="J5" s="36"/>
      <c r="K5" s="60">
        <f>SUM(K3:K4)</f>
        <v>1239.72</v>
      </c>
      <c r="L5" s="49"/>
      <c r="M5" s="22">
        <f>SUM(M3:M4)</f>
        <v>1250</v>
      </c>
      <c r="N5" s="36"/>
      <c r="O5" s="60">
        <f>SUM(O3:O4)</f>
        <v>1412</v>
      </c>
      <c r="P5" s="49"/>
      <c r="Q5" s="22">
        <f>SUM(Q3:Q4)</f>
        <v>1099</v>
      </c>
      <c r="R5" s="36"/>
      <c r="S5" s="60">
        <f>SUM(S3:S4)</f>
        <v>1787</v>
      </c>
      <c r="T5" s="49"/>
      <c r="U5" s="22">
        <f>SUM(U3:U4)</f>
        <v>1498</v>
      </c>
      <c r="V5" s="36"/>
      <c r="W5" s="60">
        <f>SUM(W3:W4)</f>
        <v>1779</v>
      </c>
      <c r="X5" s="49"/>
      <c r="Y5" s="22">
        <f>SUM(Y3:Y4)</f>
        <v>1505</v>
      </c>
      <c r="Z5" s="143"/>
      <c r="AA5" s="19">
        <f>SUM(AA3:AA4)</f>
        <v>16907.88</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33367.279999999999</v>
      </c>
      <c r="D7" s="49"/>
      <c r="E7" s="299">
        <v>42442.18</v>
      </c>
      <c r="F7" s="36"/>
      <c r="G7" s="298">
        <v>50140.59</v>
      </c>
      <c r="H7" s="49"/>
      <c r="I7" s="299">
        <v>30170.49</v>
      </c>
      <c r="J7" s="36"/>
      <c r="K7" s="298">
        <v>45675.44</v>
      </c>
      <c r="L7" s="49"/>
      <c r="M7" s="299">
        <v>42121.01</v>
      </c>
      <c r="N7" s="36"/>
      <c r="O7" s="298">
        <v>27022.26</v>
      </c>
      <c r="P7" s="49"/>
      <c r="Q7" s="299">
        <v>24166.86</v>
      </c>
      <c r="R7" s="36"/>
      <c r="S7" s="298">
        <v>47779.3</v>
      </c>
      <c r="T7" s="49"/>
      <c r="U7" s="299">
        <v>50318.35</v>
      </c>
      <c r="V7" s="36"/>
      <c r="W7" s="298">
        <v>57258.8</v>
      </c>
      <c r="X7" s="49"/>
      <c r="Y7" s="299">
        <v>49848.81</v>
      </c>
      <c r="Z7" s="245"/>
      <c r="AA7" s="312">
        <f>C7+E7+G7+I7+K7+M7+O7+Q7+S7+U7+W7+Y7</f>
        <v>500311.36999999994</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54</v>
      </c>
      <c r="C10" s="32">
        <v>1365.92</v>
      </c>
      <c r="D10" s="48">
        <v>78</v>
      </c>
      <c r="E10" s="2">
        <v>1835.91</v>
      </c>
      <c r="F10" s="38">
        <v>69</v>
      </c>
      <c r="G10" s="32">
        <v>2112.39</v>
      </c>
      <c r="H10" s="48">
        <v>44</v>
      </c>
      <c r="I10" s="2">
        <v>1183.24</v>
      </c>
      <c r="J10" s="38">
        <v>48</v>
      </c>
      <c r="K10" s="32">
        <v>1559.57</v>
      </c>
      <c r="L10" s="48">
        <v>74</v>
      </c>
      <c r="M10" s="2">
        <v>2207.23</v>
      </c>
      <c r="N10" s="38">
        <v>54</v>
      </c>
      <c r="O10" s="32">
        <v>2205.4299999999998</v>
      </c>
      <c r="P10" s="48">
        <v>45</v>
      </c>
      <c r="Q10" s="2">
        <v>1116.22</v>
      </c>
      <c r="R10" s="38">
        <v>76</v>
      </c>
      <c r="S10" s="32">
        <v>2585.86</v>
      </c>
      <c r="T10" s="48">
        <v>81</v>
      </c>
      <c r="U10" s="2">
        <v>3016.33</v>
      </c>
      <c r="V10" s="38">
        <v>76</v>
      </c>
      <c r="W10" s="32">
        <v>2541.0100000000002</v>
      </c>
      <c r="X10" s="48">
        <v>63</v>
      </c>
      <c r="Y10" s="2">
        <v>2090.31</v>
      </c>
      <c r="Z10" s="143">
        <f t="shared" ref="Z10:AA13" si="0">B10+D10+F10+H10+J10+L10+N10+P10+R10+T10+V10+X10</f>
        <v>762</v>
      </c>
      <c r="AA10" s="16">
        <f t="shared" si="0"/>
        <v>23819.420000000002</v>
      </c>
    </row>
    <row r="11" spans="1:29" ht="12.75" customHeight="1" x14ac:dyDescent="0.2">
      <c r="A11" s="11" t="s">
        <v>29</v>
      </c>
      <c r="B11" s="38"/>
      <c r="C11" s="32"/>
      <c r="D11" s="48">
        <v>1</v>
      </c>
      <c r="E11" s="2">
        <v>29.04</v>
      </c>
      <c r="F11" s="38"/>
      <c r="G11" s="32"/>
      <c r="H11" s="48"/>
      <c r="I11" s="2"/>
      <c r="J11" s="38">
        <v>1</v>
      </c>
      <c r="K11" s="32">
        <v>39.44</v>
      </c>
      <c r="L11" s="48"/>
      <c r="M11" s="2"/>
      <c r="N11" s="38"/>
      <c r="O11" s="32"/>
      <c r="P11" s="48"/>
      <c r="Q11" s="2"/>
      <c r="R11" s="38">
        <v>1</v>
      </c>
      <c r="S11" s="32">
        <v>11.72</v>
      </c>
      <c r="T11" s="48">
        <v>3</v>
      </c>
      <c r="U11" s="2">
        <v>31.74</v>
      </c>
      <c r="V11" s="38">
        <v>1</v>
      </c>
      <c r="W11" s="32">
        <v>34.9</v>
      </c>
      <c r="X11" s="48"/>
      <c r="Y11" s="2"/>
      <c r="Z11" s="143">
        <f t="shared" si="0"/>
        <v>7</v>
      </c>
      <c r="AA11" s="16">
        <f t="shared" si="0"/>
        <v>146.83999999999997</v>
      </c>
    </row>
    <row r="12" spans="1:29" ht="12.75" customHeight="1" x14ac:dyDescent="0.2">
      <c r="A12" s="23" t="s">
        <v>35</v>
      </c>
      <c r="B12" s="38">
        <v>4</v>
      </c>
      <c r="C12" s="32">
        <v>488</v>
      </c>
      <c r="D12" s="48">
        <v>3</v>
      </c>
      <c r="E12" s="2">
        <v>300</v>
      </c>
      <c r="F12" s="38">
        <v>20</v>
      </c>
      <c r="G12" s="32">
        <v>2005</v>
      </c>
      <c r="H12" s="48">
        <v>10</v>
      </c>
      <c r="I12" s="2">
        <v>733</v>
      </c>
      <c r="J12" s="38">
        <v>17</v>
      </c>
      <c r="K12" s="32">
        <v>851</v>
      </c>
      <c r="L12" s="48">
        <v>10</v>
      </c>
      <c r="M12" s="2">
        <v>542</v>
      </c>
      <c r="N12" s="38">
        <v>0</v>
      </c>
      <c r="O12" s="32">
        <v>406</v>
      </c>
      <c r="P12" s="48">
        <v>4</v>
      </c>
      <c r="Q12" s="2">
        <v>788.09</v>
      </c>
      <c r="R12" s="38">
        <v>8</v>
      </c>
      <c r="S12" s="32">
        <v>525.96</v>
      </c>
      <c r="T12" s="48">
        <v>5</v>
      </c>
      <c r="U12" s="2">
        <v>778</v>
      </c>
      <c r="V12" s="38">
        <v>15</v>
      </c>
      <c r="W12" s="32">
        <v>1303.03</v>
      </c>
      <c r="X12" s="48">
        <v>10</v>
      </c>
      <c r="Y12" s="2">
        <v>564.04999999999995</v>
      </c>
      <c r="Z12" s="143">
        <f t="shared" si="0"/>
        <v>106</v>
      </c>
      <c r="AA12" s="16">
        <f t="shared" si="0"/>
        <v>9284.1299999999992</v>
      </c>
    </row>
    <row r="13" spans="1:29" s="10" customFormat="1" ht="12.75" customHeight="1" x14ac:dyDescent="0.2">
      <c r="A13" s="23" t="s">
        <v>36</v>
      </c>
      <c r="B13" s="53"/>
      <c r="C13" s="33"/>
      <c r="D13" s="55"/>
      <c r="E13" s="4"/>
      <c r="F13" s="53"/>
      <c r="G13" s="33"/>
      <c r="H13" s="55">
        <v>1</v>
      </c>
      <c r="I13" s="4">
        <v>22</v>
      </c>
      <c r="J13" s="53"/>
      <c r="K13" s="33"/>
      <c r="L13" s="55">
        <v>1</v>
      </c>
      <c r="M13" s="4">
        <v>34</v>
      </c>
      <c r="N13" s="53"/>
      <c r="O13" s="33"/>
      <c r="P13" s="55"/>
      <c r="Q13" s="4"/>
      <c r="R13" s="53">
        <v>2</v>
      </c>
      <c r="S13" s="33">
        <v>0</v>
      </c>
      <c r="T13" s="55">
        <v>1</v>
      </c>
      <c r="U13" s="4">
        <v>0</v>
      </c>
      <c r="V13" s="53"/>
      <c r="W13" s="33"/>
      <c r="X13" s="55"/>
      <c r="Y13" s="4"/>
      <c r="Z13" s="143">
        <f t="shared" si="0"/>
        <v>5</v>
      </c>
      <c r="AA13" s="16">
        <f t="shared" si="0"/>
        <v>56</v>
      </c>
    </row>
    <row r="14" spans="1:29" ht="12.75" customHeight="1" x14ac:dyDescent="0.2">
      <c r="A14" s="44" t="s">
        <v>22</v>
      </c>
      <c r="B14" s="36">
        <f t="shared" ref="B14:AA14" si="1">SUM(B10:B13)</f>
        <v>58</v>
      </c>
      <c r="C14" s="60">
        <f t="shared" si="1"/>
        <v>1853.92</v>
      </c>
      <c r="D14" s="49">
        <f t="shared" si="1"/>
        <v>82</v>
      </c>
      <c r="E14" s="22">
        <f t="shared" si="1"/>
        <v>2164.9499999999998</v>
      </c>
      <c r="F14" s="36">
        <f t="shared" si="1"/>
        <v>89</v>
      </c>
      <c r="G14" s="60">
        <f t="shared" si="1"/>
        <v>4117.3899999999994</v>
      </c>
      <c r="H14" s="49">
        <f t="shared" si="1"/>
        <v>55</v>
      </c>
      <c r="I14" s="22">
        <f t="shared" si="1"/>
        <v>1938.24</v>
      </c>
      <c r="J14" s="36">
        <f t="shared" si="1"/>
        <v>66</v>
      </c>
      <c r="K14" s="60">
        <f t="shared" si="1"/>
        <v>2450.0100000000002</v>
      </c>
      <c r="L14" s="49">
        <f t="shared" si="1"/>
        <v>85</v>
      </c>
      <c r="M14" s="22">
        <f t="shared" si="1"/>
        <v>2783.23</v>
      </c>
      <c r="N14" s="36">
        <f t="shared" si="1"/>
        <v>54</v>
      </c>
      <c r="O14" s="60">
        <f t="shared" si="1"/>
        <v>2611.4299999999998</v>
      </c>
      <c r="P14" s="49">
        <f t="shared" si="1"/>
        <v>49</v>
      </c>
      <c r="Q14" s="22">
        <f t="shared" si="1"/>
        <v>1904.31</v>
      </c>
      <c r="R14" s="36">
        <f t="shared" si="1"/>
        <v>87</v>
      </c>
      <c r="S14" s="60">
        <f t="shared" si="1"/>
        <v>3123.54</v>
      </c>
      <c r="T14" s="49">
        <f t="shared" si="1"/>
        <v>90</v>
      </c>
      <c r="U14" s="22">
        <f t="shared" si="1"/>
        <v>3826.0699999999997</v>
      </c>
      <c r="V14" s="36">
        <f t="shared" si="1"/>
        <v>92</v>
      </c>
      <c r="W14" s="60">
        <f t="shared" si="1"/>
        <v>3878.9400000000005</v>
      </c>
      <c r="X14" s="49">
        <f t="shared" si="1"/>
        <v>73</v>
      </c>
      <c r="Y14" s="22">
        <f t="shared" si="1"/>
        <v>2654.3599999999997</v>
      </c>
      <c r="Z14" s="246">
        <f t="shared" si="1"/>
        <v>880</v>
      </c>
      <c r="AA14" s="47">
        <f t="shared" si="1"/>
        <v>33306.39</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7" ht="12.75" customHeight="1" x14ac:dyDescent="0.2">
      <c r="A18" s="23" t="s">
        <v>24</v>
      </c>
      <c r="B18" s="38"/>
      <c r="C18" s="32"/>
      <c r="D18" s="48"/>
      <c r="E18" s="2"/>
      <c r="F18" s="38"/>
      <c r="G18" s="32"/>
      <c r="H18" s="48"/>
      <c r="I18" s="2"/>
      <c r="J18" s="38"/>
      <c r="K18" s="32"/>
      <c r="L18" s="48"/>
      <c r="M18" s="2"/>
      <c r="N18" s="38"/>
      <c r="O18" s="32"/>
      <c r="P18" s="48"/>
      <c r="Q18" s="2"/>
      <c r="R18" s="38"/>
      <c r="S18" s="32"/>
      <c r="T18" s="48"/>
      <c r="U18" s="2"/>
      <c r="V18" s="38"/>
      <c r="W18" s="32"/>
      <c r="X18" s="48"/>
      <c r="Y18" s="2"/>
      <c r="Z18" s="143">
        <f t="shared" si="2"/>
        <v>0</v>
      </c>
      <c r="AA18" s="16">
        <f t="shared" si="2"/>
        <v>0</v>
      </c>
    </row>
    <row r="19" spans="1:27" ht="12.75" customHeight="1" x14ac:dyDescent="0.2">
      <c r="A19" s="23" t="s">
        <v>83</v>
      </c>
      <c r="B19" s="36">
        <v>1</v>
      </c>
      <c r="C19" s="34">
        <v>370</v>
      </c>
      <c r="D19" s="49">
        <v>2</v>
      </c>
      <c r="E19" s="3">
        <v>796.68</v>
      </c>
      <c r="F19" s="36">
        <v>2</v>
      </c>
      <c r="G19" s="34">
        <v>695.5</v>
      </c>
      <c r="H19" s="49">
        <v>3</v>
      </c>
      <c r="I19" s="3">
        <v>796.38</v>
      </c>
      <c r="J19" s="36">
        <v>1</v>
      </c>
      <c r="K19" s="34">
        <v>634</v>
      </c>
      <c r="L19" s="49">
        <v>1</v>
      </c>
      <c r="M19" s="3">
        <v>174.7</v>
      </c>
      <c r="N19" s="36">
        <v>2</v>
      </c>
      <c r="O19" s="34">
        <v>752.94</v>
      </c>
      <c r="P19" s="49"/>
      <c r="Q19" s="3"/>
      <c r="R19" s="36">
        <v>1</v>
      </c>
      <c r="S19" s="34">
        <v>182</v>
      </c>
      <c r="T19" s="49"/>
      <c r="U19" s="3"/>
      <c r="V19" s="36">
        <v>2</v>
      </c>
      <c r="W19" s="34">
        <v>852.65</v>
      </c>
      <c r="X19" s="49"/>
      <c r="Y19" s="3"/>
      <c r="Z19" s="143">
        <f t="shared" si="2"/>
        <v>15</v>
      </c>
      <c r="AA19" s="16">
        <f t="shared" si="2"/>
        <v>5254.8499999999995</v>
      </c>
    </row>
    <row r="20" spans="1:27" ht="12.75" customHeight="1" x14ac:dyDescent="0.2">
      <c r="A20" s="23" t="s">
        <v>25</v>
      </c>
      <c r="B20" s="36">
        <v>2</v>
      </c>
      <c r="C20" s="34">
        <v>711.8</v>
      </c>
      <c r="D20" s="49">
        <v>6</v>
      </c>
      <c r="E20" s="3">
        <v>2038.46</v>
      </c>
      <c r="F20" s="36">
        <v>10</v>
      </c>
      <c r="G20" s="34">
        <v>1666.13</v>
      </c>
      <c r="H20" s="49">
        <v>4</v>
      </c>
      <c r="I20" s="3">
        <v>612.41999999999996</v>
      </c>
      <c r="J20" s="36">
        <v>1</v>
      </c>
      <c r="K20" s="34">
        <v>298.7</v>
      </c>
      <c r="L20" s="49">
        <v>1</v>
      </c>
      <c r="M20" s="3">
        <v>217.7</v>
      </c>
      <c r="N20" s="36">
        <v>4</v>
      </c>
      <c r="O20" s="34">
        <v>1301.1099999999999</v>
      </c>
      <c r="P20" s="49"/>
      <c r="Q20" s="3"/>
      <c r="R20" s="36">
        <v>1</v>
      </c>
      <c r="S20" s="34">
        <v>195.58</v>
      </c>
      <c r="T20" s="49"/>
      <c r="U20" s="3"/>
      <c r="V20" s="36"/>
      <c r="W20" s="34"/>
      <c r="X20" s="49">
        <v>1</v>
      </c>
      <c r="Y20" s="3">
        <v>400.66</v>
      </c>
      <c r="Z20" s="143">
        <f t="shared" si="2"/>
        <v>30</v>
      </c>
      <c r="AA20" s="16">
        <f t="shared" si="2"/>
        <v>7442.5599999999995</v>
      </c>
    </row>
    <row r="21" spans="1:27" ht="12.75" customHeight="1" x14ac:dyDescent="0.2">
      <c r="A21" s="23" t="s">
        <v>85</v>
      </c>
      <c r="B21" s="53"/>
      <c r="C21" s="33"/>
      <c r="D21" s="55"/>
      <c r="E21" s="4"/>
      <c r="F21" s="53"/>
      <c r="G21" s="33"/>
      <c r="H21" s="55">
        <v>1</v>
      </c>
      <c r="I21" s="4">
        <v>109.14</v>
      </c>
      <c r="J21" s="38"/>
      <c r="K21" s="32"/>
      <c r="L21" s="48"/>
      <c r="M21" s="2"/>
      <c r="N21" s="38"/>
      <c r="O21" s="32"/>
      <c r="P21" s="48"/>
      <c r="Q21" s="2"/>
      <c r="R21" s="38"/>
      <c r="S21" s="32"/>
      <c r="T21" s="48"/>
      <c r="U21" s="2"/>
      <c r="V21" s="38"/>
      <c r="W21" s="32"/>
      <c r="X21" s="48"/>
      <c r="Y21" s="2"/>
      <c r="Z21" s="143">
        <f t="shared" si="2"/>
        <v>1</v>
      </c>
      <c r="AA21" s="16">
        <f t="shared" si="2"/>
        <v>109.14</v>
      </c>
    </row>
    <row r="22" spans="1:27" ht="12.75" customHeight="1" x14ac:dyDescent="0.2">
      <c r="A22" s="13" t="s">
        <v>23</v>
      </c>
      <c r="B22" s="36">
        <f t="shared" ref="B22:AA22" si="3">SUM(B17:B21)</f>
        <v>3</v>
      </c>
      <c r="C22" s="60">
        <f t="shared" si="3"/>
        <v>1081.8</v>
      </c>
      <c r="D22" s="49">
        <f t="shared" si="3"/>
        <v>8</v>
      </c>
      <c r="E22" s="22">
        <f t="shared" si="3"/>
        <v>2835.14</v>
      </c>
      <c r="F22" s="36">
        <f t="shared" si="3"/>
        <v>12</v>
      </c>
      <c r="G22" s="60">
        <f t="shared" si="3"/>
        <v>2361.63</v>
      </c>
      <c r="H22" s="49">
        <f t="shared" si="3"/>
        <v>8</v>
      </c>
      <c r="I22" s="22">
        <f t="shared" si="3"/>
        <v>1517.94</v>
      </c>
      <c r="J22" s="66">
        <f t="shared" si="3"/>
        <v>2</v>
      </c>
      <c r="K22" s="62">
        <f t="shared" si="3"/>
        <v>932.7</v>
      </c>
      <c r="L22" s="64">
        <f t="shared" si="3"/>
        <v>2</v>
      </c>
      <c r="M22" s="63">
        <f t="shared" si="3"/>
        <v>392.4</v>
      </c>
      <c r="N22" s="66">
        <f t="shared" si="3"/>
        <v>6</v>
      </c>
      <c r="O22" s="62">
        <f t="shared" si="3"/>
        <v>2054.0500000000002</v>
      </c>
      <c r="P22" s="64">
        <f t="shared" si="3"/>
        <v>0</v>
      </c>
      <c r="Q22" s="63">
        <f t="shared" si="3"/>
        <v>0</v>
      </c>
      <c r="R22" s="66">
        <f t="shared" si="3"/>
        <v>2</v>
      </c>
      <c r="S22" s="62">
        <f t="shared" si="3"/>
        <v>377.58000000000004</v>
      </c>
      <c r="T22" s="64">
        <f t="shared" si="3"/>
        <v>0</v>
      </c>
      <c r="U22" s="63">
        <f t="shared" si="3"/>
        <v>0</v>
      </c>
      <c r="V22" s="66">
        <f t="shared" si="3"/>
        <v>2</v>
      </c>
      <c r="W22" s="62">
        <f t="shared" si="3"/>
        <v>852.65</v>
      </c>
      <c r="X22" s="64">
        <f t="shared" si="3"/>
        <v>1</v>
      </c>
      <c r="Y22" s="63">
        <f t="shared" si="3"/>
        <v>400.66</v>
      </c>
      <c r="Z22" s="246">
        <f t="shared" si="3"/>
        <v>46</v>
      </c>
      <c r="AA22" s="47">
        <f t="shared" si="3"/>
        <v>12806.55</v>
      </c>
    </row>
    <row r="23" spans="1:27"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54</v>
      </c>
      <c r="C25" s="34">
        <v>2939.64</v>
      </c>
      <c r="D25" s="49">
        <v>47</v>
      </c>
      <c r="E25" s="3">
        <v>2567.3000000000002</v>
      </c>
      <c r="F25" s="36">
        <v>48</v>
      </c>
      <c r="G25" s="34">
        <v>1242.74</v>
      </c>
      <c r="H25" s="49">
        <v>59</v>
      </c>
      <c r="I25" s="3">
        <v>1223.46</v>
      </c>
      <c r="J25" s="36">
        <v>22</v>
      </c>
      <c r="K25" s="34">
        <v>407.76</v>
      </c>
      <c r="L25" s="49">
        <v>28</v>
      </c>
      <c r="M25" s="3">
        <v>475.56</v>
      </c>
      <c r="N25" s="36">
        <v>39</v>
      </c>
      <c r="O25" s="35">
        <v>622.75</v>
      </c>
      <c r="P25" s="49">
        <v>20</v>
      </c>
      <c r="Q25" s="57">
        <v>241.56</v>
      </c>
      <c r="R25" s="36">
        <v>19</v>
      </c>
      <c r="S25" s="35">
        <v>224.24</v>
      </c>
      <c r="T25" s="49">
        <v>71</v>
      </c>
      <c r="U25" s="57">
        <v>1631.43</v>
      </c>
      <c r="V25" s="36">
        <v>58</v>
      </c>
      <c r="W25" s="35">
        <v>3050.76</v>
      </c>
      <c r="X25" s="49">
        <v>76</v>
      </c>
      <c r="Y25" s="57">
        <v>3910.65</v>
      </c>
      <c r="Z25" s="143">
        <f>B25+D25+F25+H25+J25+L25+N25+P25+R25+T25+V25+X25</f>
        <v>541</v>
      </c>
      <c r="AA25" s="27">
        <f>C25+E25+G25+I25+K25+M25+O25+Q25+S25+U25+W25+Y25</f>
        <v>18537.849999999999</v>
      </c>
    </row>
    <row r="26" spans="1:27" ht="12.75" customHeight="1" x14ac:dyDescent="0.2">
      <c r="A26" s="23" t="s">
        <v>81</v>
      </c>
      <c r="B26" s="36">
        <v>13</v>
      </c>
      <c r="C26" s="34">
        <v>832.6</v>
      </c>
      <c r="D26" s="49">
        <v>15</v>
      </c>
      <c r="E26" s="3">
        <v>738.02</v>
      </c>
      <c r="F26" s="36">
        <v>4</v>
      </c>
      <c r="G26" s="34">
        <v>123</v>
      </c>
      <c r="H26" s="49">
        <v>20</v>
      </c>
      <c r="I26" s="3">
        <v>1012.1</v>
      </c>
      <c r="J26" s="36">
        <v>10</v>
      </c>
      <c r="K26" s="34">
        <v>302.14</v>
      </c>
      <c r="L26" s="49">
        <v>2</v>
      </c>
      <c r="M26" s="3">
        <v>27.47</v>
      </c>
      <c r="N26" s="36">
        <v>9</v>
      </c>
      <c r="O26" s="35">
        <v>145.08000000000001</v>
      </c>
      <c r="P26" s="49">
        <v>15</v>
      </c>
      <c r="Q26" s="57">
        <v>285.74</v>
      </c>
      <c r="R26" s="36">
        <v>15</v>
      </c>
      <c r="S26" s="35">
        <v>356.33</v>
      </c>
      <c r="T26" s="49">
        <v>9</v>
      </c>
      <c r="U26" s="57">
        <v>82.81</v>
      </c>
      <c r="V26" s="36">
        <v>24</v>
      </c>
      <c r="W26" s="35">
        <v>469.41</v>
      </c>
      <c r="X26" s="49">
        <v>31</v>
      </c>
      <c r="Y26" s="57">
        <v>1170.06</v>
      </c>
      <c r="Z26" s="143">
        <f>B26+D26+F26+H26+J26+L26+N26+P26+R26+T26+V26+X26</f>
        <v>167</v>
      </c>
      <c r="AA26" s="27">
        <f>C26+E26+G26+I26+K26+M26+O26+Q26+S26+U26+W26+Y26</f>
        <v>5544.76</v>
      </c>
    </row>
    <row r="27" spans="1:27" s="164" customFormat="1" ht="12.75" customHeight="1" x14ac:dyDescent="0.2">
      <c r="A27" s="121" t="s">
        <v>37</v>
      </c>
      <c r="B27" s="134">
        <f t="shared" ref="B27:Y27" si="4">B25+B26</f>
        <v>67</v>
      </c>
      <c r="C27" s="201">
        <f t="shared" si="4"/>
        <v>3772.24</v>
      </c>
      <c r="D27" s="202">
        <f t="shared" si="4"/>
        <v>62</v>
      </c>
      <c r="E27" s="203">
        <f t="shared" si="4"/>
        <v>3305.32</v>
      </c>
      <c r="F27" s="134">
        <f t="shared" si="4"/>
        <v>52</v>
      </c>
      <c r="G27" s="201">
        <f t="shared" si="4"/>
        <v>1365.74</v>
      </c>
      <c r="H27" s="202">
        <f t="shared" si="4"/>
        <v>79</v>
      </c>
      <c r="I27" s="203">
        <f t="shared" si="4"/>
        <v>2235.56</v>
      </c>
      <c r="J27" s="134">
        <f t="shared" si="4"/>
        <v>32</v>
      </c>
      <c r="K27" s="201">
        <f t="shared" si="4"/>
        <v>709.9</v>
      </c>
      <c r="L27" s="202">
        <f t="shared" si="4"/>
        <v>30</v>
      </c>
      <c r="M27" s="203">
        <f t="shared" si="4"/>
        <v>503.03</v>
      </c>
      <c r="N27" s="134">
        <f t="shared" si="4"/>
        <v>48</v>
      </c>
      <c r="O27" s="201">
        <f t="shared" si="4"/>
        <v>767.83</v>
      </c>
      <c r="P27" s="202">
        <f t="shared" si="4"/>
        <v>35</v>
      </c>
      <c r="Q27" s="203">
        <f t="shared" si="4"/>
        <v>527.29999999999995</v>
      </c>
      <c r="R27" s="134">
        <f t="shared" si="4"/>
        <v>34</v>
      </c>
      <c r="S27" s="201">
        <f t="shared" si="4"/>
        <v>580.56999999999994</v>
      </c>
      <c r="T27" s="202">
        <f t="shared" si="4"/>
        <v>80</v>
      </c>
      <c r="U27" s="203">
        <f t="shared" si="4"/>
        <v>1714.24</v>
      </c>
      <c r="V27" s="134">
        <f t="shared" si="4"/>
        <v>82</v>
      </c>
      <c r="W27" s="201">
        <f t="shared" si="4"/>
        <v>3520.17</v>
      </c>
      <c r="X27" s="202">
        <f t="shared" si="4"/>
        <v>107</v>
      </c>
      <c r="Y27" s="203">
        <f t="shared" si="4"/>
        <v>5080.71</v>
      </c>
      <c r="Z27" s="233">
        <f t="shared" ref="Z27:AA27" si="5">SUM(Z25:Z26)</f>
        <v>708</v>
      </c>
      <c r="AA27" s="310">
        <f t="shared" si="5"/>
        <v>24082.61</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6707.96</v>
      </c>
      <c r="D29" s="49"/>
      <c r="E29" s="22">
        <f>SUM(E14+E22+E27)</f>
        <v>8305.41</v>
      </c>
      <c r="F29" s="36"/>
      <c r="G29" s="60">
        <f>SUM(G14+G22+G27)</f>
        <v>7844.7599999999993</v>
      </c>
      <c r="H29" s="49"/>
      <c r="I29" s="22">
        <f>SUM(I14+I22+I27)</f>
        <v>5691.74</v>
      </c>
      <c r="J29" s="36"/>
      <c r="K29" s="60">
        <f>SUM(K14+K22+K27)</f>
        <v>4092.61</v>
      </c>
      <c r="L29" s="49"/>
      <c r="M29" s="22">
        <f>SUM(M14+M22+M27)</f>
        <v>3678.66</v>
      </c>
      <c r="N29" s="36"/>
      <c r="O29" s="60">
        <f>SUM(O14+O22+O27)</f>
        <v>5433.3099999999995</v>
      </c>
      <c r="P29" s="49"/>
      <c r="Q29" s="22">
        <f>SUM(Q14+Q22+Q27)</f>
        <v>2431.6099999999997</v>
      </c>
      <c r="R29" s="36"/>
      <c r="S29" s="60">
        <f>SUM(S14+S22+S27)</f>
        <v>4081.6899999999996</v>
      </c>
      <c r="T29" s="49"/>
      <c r="U29" s="22">
        <f>SUM(U14+U22+U27)</f>
        <v>5540.3099999999995</v>
      </c>
      <c r="V29" s="36"/>
      <c r="W29" s="60">
        <f>SUM(W14+W22+W27)</f>
        <v>8251.76</v>
      </c>
      <c r="X29" s="49"/>
      <c r="Y29" s="22">
        <f>SUM(Y14+Y22+Y27)</f>
        <v>8135.73</v>
      </c>
      <c r="Z29" s="143"/>
      <c r="AA29" s="18">
        <f>SUM(AA14+AA22+AA27)</f>
        <v>70195.55</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v>1</v>
      </c>
      <c r="C32" s="180">
        <v>183</v>
      </c>
      <c r="D32" s="170"/>
      <c r="E32" s="170"/>
      <c r="F32" s="180">
        <v>1</v>
      </c>
      <c r="G32" s="180">
        <v>164.7</v>
      </c>
      <c r="H32" s="170"/>
      <c r="I32" s="170"/>
      <c r="J32" s="180"/>
      <c r="K32" s="180"/>
      <c r="L32" s="170"/>
      <c r="M32" s="170"/>
      <c r="N32" s="180"/>
      <c r="O32" s="180"/>
      <c r="P32" s="170"/>
      <c r="Q32" s="170"/>
      <c r="R32" s="180"/>
      <c r="S32" s="180"/>
      <c r="T32" s="170">
        <v>1</v>
      </c>
      <c r="U32" s="170">
        <v>369</v>
      </c>
      <c r="V32" s="180"/>
      <c r="W32" s="180"/>
      <c r="X32" s="170"/>
      <c r="Y32" s="170"/>
      <c r="Z32" s="101">
        <f t="shared" ref="Z32:AA35" si="6">SUM(B32+D32+F32+H32+J32+L32+N32+P32+R32+T32+V32+X32)</f>
        <v>3</v>
      </c>
      <c r="AA32" s="189">
        <f t="shared" si="6"/>
        <v>716.7</v>
      </c>
    </row>
    <row r="33" spans="1:31" s="191" customFormat="1" x14ac:dyDescent="0.2">
      <c r="A33" s="179" t="s">
        <v>99</v>
      </c>
      <c r="B33" s="180">
        <v>9</v>
      </c>
      <c r="C33" s="180">
        <v>1457.72</v>
      </c>
      <c r="D33" s="170">
        <v>17</v>
      </c>
      <c r="E33" s="170">
        <v>3628.82</v>
      </c>
      <c r="F33" s="180">
        <v>23</v>
      </c>
      <c r="G33" s="180">
        <v>5560.47</v>
      </c>
      <c r="H33" s="170">
        <v>15</v>
      </c>
      <c r="I33" s="170">
        <v>3887.78</v>
      </c>
      <c r="J33" s="180">
        <v>35</v>
      </c>
      <c r="K33" s="180">
        <v>7234.9</v>
      </c>
      <c r="L33" s="170">
        <v>26</v>
      </c>
      <c r="M33" s="170">
        <v>6558.26</v>
      </c>
      <c r="N33" s="180">
        <v>15</v>
      </c>
      <c r="O33" s="180">
        <v>3502.43</v>
      </c>
      <c r="P33" s="170">
        <v>19</v>
      </c>
      <c r="Q33" s="170">
        <v>3754.2</v>
      </c>
      <c r="R33" s="180">
        <v>44</v>
      </c>
      <c r="S33" s="180">
        <v>9805.23</v>
      </c>
      <c r="T33" s="170">
        <v>23</v>
      </c>
      <c r="U33" s="170">
        <v>5641.74</v>
      </c>
      <c r="V33" s="180">
        <v>38</v>
      </c>
      <c r="W33" s="180">
        <v>7430.76</v>
      </c>
      <c r="X33" s="170">
        <v>38</v>
      </c>
      <c r="Y33" s="170">
        <v>7649.53</v>
      </c>
      <c r="Z33" s="101">
        <f t="shared" si="6"/>
        <v>302</v>
      </c>
      <c r="AA33" s="189">
        <f t="shared" si="6"/>
        <v>66111.839999999997</v>
      </c>
    </row>
    <row r="34" spans="1:31" s="191" customFormat="1" x14ac:dyDescent="0.2">
      <c r="A34" s="179" t="s">
        <v>88</v>
      </c>
      <c r="B34" s="180">
        <v>4</v>
      </c>
      <c r="C34" s="180">
        <v>1268.3800000000001</v>
      </c>
      <c r="D34" s="170">
        <v>5</v>
      </c>
      <c r="E34" s="170">
        <v>385.48</v>
      </c>
      <c r="F34" s="180">
        <v>6</v>
      </c>
      <c r="G34" s="180">
        <v>678.06</v>
      </c>
      <c r="H34" s="170">
        <v>5</v>
      </c>
      <c r="I34" s="170">
        <v>618.72</v>
      </c>
      <c r="J34" s="180">
        <v>2</v>
      </c>
      <c r="K34" s="180">
        <v>257.22000000000003</v>
      </c>
      <c r="L34" s="170">
        <v>6</v>
      </c>
      <c r="M34" s="170">
        <v>513.39</v>
      </c>
      <c r="N34" s="180">
        <v>3</v>
      </c>
      <c r="O34" s="180">
        <v>386.15</v>
      </c>
      <c r="P34" s="170">
        <v>3</v>
      </c>
      <c r="Q34" s="170">
        <v>245.2</v>
      </c>
      <c r="R34" s="180">
        <v>2</v>
      </c>
      <c r="S34" s="180">
        <v>212.91</v>
      </c>
      <c r="T34" s="170">
        <v>7</v>
      </c>
      <c r="U34" s="170">
        <v>1467.17</v>
      </c>
      <c r="V34" s="180">
        <v>7</v>
      </c>
      <c r="W34" s="180">
        <v>888.62</v>
      </c>
      <c r="X34" s="170">
        <v>6</v>
      </c>
      <c r="Y34" s="170">
        <v>779.79</v>
      </c>
      <c r="Z34" s="101">
        <f t="shared" si="6"/>
        <v>56</v>
      </c>
      <c r="AA34" s="189">
        <f t="shared" si="6"/>
        <v>7701.09</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14</v>
      </c>
      <c r="C36" s="176">
        <f t="shared" si="7"/>
        <v>2909.1000000000004</v>
      </c>
      <c r="D36" s="244">
        <f t="shared" si="7"/>
        <v>22</v>
      </c>
      <c r="E36" s="177">
        <f t="shared" si="7"/>
        <v>4014.3</v>
      </c>
      <c r="F36" s="243">
        <f t="shared" si="7"/>
        <v>30</v>
      </c>
      <c r="G36" s="176">
        <f t="shared" si="7"/>
        <v>6403.23</v>
      </c>
      <c r="H36" s="244">
        <f t="shared" si="7"/>
        <v>20</v>
      </c>
      <c r="I36" s="177">
        <f t="shared" si="7"/>
        <v>4506.5</v>
      </c>
      <c r="J36" s="243">
        <f t="shared" si="7"/>
        <v>37</v>
      </c>
      <c r="K36" s="176">
        <f t="shared" si="7"/>
        <v>7492.12</v>
      </c>
      <c r="L36" s="244">
        <f t="shared" si="7"/>
        <v>32</v>
      </c>
      <c r="M36" s="177">
        <f t="shared" si="7"/>
        <v>7071.6500000000005</v>
      </c>
      <c r="N36" s="243">
        <f t="shared" si="7"/>
        <v>18</v>
      </c>
      <c r="O36" s="176">
        <f t="shared" si="7"/>
        <v>3888.58</v>
      </c>
      <c r="P36" s="244">
        <f t="shared" si="7"/>
        <v>22</v>
      </c>
      <c r="Q36" s="177">
        <f t="shared" si="7"/>
        <v>3999.3999999999996</v>
      </c>
      <c r="R36" s="243">
        <f t="shared" si="7"/>
        <v>46</v>
      </c>
      <c r="S36" s="176">
        <f t="shared" si="7"/>
        <v>10018.14</v>
      </c>
      <c r="T36" s="244">
        <f t="shared" si="7"/>
        <v>31</v>
      </c>
      <c r="U36" s="177">
        <f t="shared" si="7"/>
        <v>7477.91</v>
      </c>
      <c r="V36" s="243">
        <f t="shared" si="7"/>
        <v>45</v>
      </c>
      <c r="W36" s="176">
        <f t="shared" si="7"/>
        <v>8319.380000000001</v>
      </c>
      <c r="X36" s="244">
        <f t="shared" si="7"/>
        <v>44</v>
      </c>
      <c r="Y36" s="177">
        <f t="shared" si="7"/>
        <v>8429.32</v>
      </c>
      <c r="Z36" s="250">
        <f t="shared" si="7"/>
        <v>361</v>
      </c>
      <c r="AA36" s="178">
        <f t="shared" si="7"/>
        <v>74529.62999999999</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2491.6399999999994</v>
      </c>
      <c r="D40" s="255"/>
      <c r="E40" s="256">
        <f>E29-E5-E36</f>
        <v>3068.4299999999994</v>
      </c>
      <c r="F40" s="256"/>
      <c r="G40" s="256">
        <f>G29-G5-G36</f>
        <v>-90.75</v>
      </c>
      <c r="H40" s="255"/>
      <c r="I40" s="256">
        <f>I29-I5-I36</f>
        <v>-90.739999999999782</v>
      </c>
      <c r="J40" s="255"/>
      <c r="K40" s="256">
        <f>K29-K5-K36</f>
        <v>-4639.2299999999996</v>
      </c>
      <c r="L40" s="255"/>
      <c r="M40" s="256">
        <f>M29-M5-M36</f>
        <v>-4642.9900000000007</v>
      </c>
      <c r="N40" s="256"/>
      <c r="O40" s="256">
        <f>O29-O5-O36</f>
        <v>132.72999999999956</v>
      </c>
      <c r="P40" s="255"/>
      <c r="Q40" s="256">
        <f>Q29-Q5-Q36</f>
        <v>-2666.79</v>
      </c>
      <c r="R40" s="255"/>
      <c r="S40" s="256">
        <f>S29-S5-S36</f>
        <v>-7723.45</v>
      </c>
      <c r="T40" s="255"/>
      <c r="U40" s="256">
        <f>U29-U5-U36</f>
        <v>-3435.6000000000004</v>
      </c>
      <c r="V40" s="255"/>
      <c r="W40" s="256">
        <f>W29-W5-W36</f>
        <v>-1846.6200000000008</v>
      </c>
      <c r="X40" s="255"/>
      <c r="Y40" s="256">
        <f>Y29-Y5-Y36</f>
        <v>-1798.5900000000001</v>
      </c>
      <c r="Z40" s="255"/>
      <c r="AA40" s="256">
        <f>AA29-AA5-AA36</f>
        <v>-21241.959999999992</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60</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72</v>
      </c>
      <c r="C3" s="32">
        <v>481.13</v>
      </c>
      <c r="D3" s="49">
        <v>93</v>
      </c>
      <c r="E3" s="2">
        <v>523.16</v>
      </c>
      <c r="F3" s="36">
        <v>102</v>
      </c>
      <c r="G3" s="32">
        <v>568.86</v>
      </c>
      <c r="H3" s="49">
        <v>96</v>
      </c>
      <c r="I3" s="2">
        <v>537.70000000000005</v>
      </c>
      <c r="J3" s="36">
        <v>57</v>
      </c>
      <c r="K3" s="32">
        <v>279.16000000000003</v>
      </c>
      <c r="L3" s="49">
        <v>71</v>
      </c>
      <c r="M3" s="2">
        <v>348</v>
      </c>
      <c r="N3" s="36">
        <v>106</v>
      </c>
      <c r="O3" s="32">
        <v>635</v>
      </c>
      <c r="P3" s="49">
        <v>95</v>
      </c>
      <c r="Q3" s="2">
        <v>486</v>
      </c>
      <c r="R3" s="36">
        <v>134</v>
      </c>
      <c r="S3" s="32">
        <v>757</v>
      </c>
      <c r="T3" s="49">
        <v>74</v>
      </c>
      <c r="U3" s="2">
        <v>407</v>
      </c>
      <c r="V3" s="36">
        <v>87</v>
      </c>
      <c r="W3" s="32">
        <v>489</v>
      </c>
      <c r="X3" s="49">
        <v>65</v>
      </c>
      <c r="Y3" s="2">
        <v>396</v>
      </c>
      <c r="Z3" s="143">
        <f>B3+D3+F3+H3+J3+L3+N3+P3+R3+T3+V3+X3</f>
        <v>1052</v>
      </c>
      <c r="AA3" s="16">
        <f>C3+E3+G3+I3+K3+M3+O3+Q3+S3+U3+W3+Y3</f>
        <v>5908.01</v>
      </c>
    </row>
    <row r="4" spans="1:29" ht="12.75" customHeight="1" x14ac:dyDescent="0.2">
      <c r="A4" s="23" t="s">
        <v>51</v>
      </c>
      <c r="B4" s="38"/>
      <c r="C4" s="53">
        <v>72</v>
      </c>
      <c r="D4" s="48"/>
      <c r="E4" s="55">
        <v>93</v>
      </c>
      <c r="F4" s="38"/>
      <c r="G4" s="53">
        <v>102</v>
      </c>
      <c r="H4" s="48"/>
      <c r="I4" s="55">
        <v>96</v>
      </c>
      <c r="J4" s="38"/>
      <c r="K4" s="53">
        <v>57</v>
      </c>
      <c r="L4" s="48"/>
      <c r="M4" s="55">
        <v>71</v>
      </c>
      <c r="N4" s="38"/>
      <c r="O4" s="53">
        <v>106</v>
      </c>
      <c r="P4" s="48"/>
      <c r="Q4" s="55">
        <v>95</v>
      </c>
      <c r="R4" s="38"/>
      <c r="S4" s="53">
        <v>134</v>
      </c>
      <c r="T4" s="48"/>
      <c r="U4" s="55">
        <v>74</v>
      </c>
      <c r="V4" s="38"/>
      <c r="W4" s="53">
        <v>87</v>
      </c>
      <c r="X4" s="48"/>
      <c r="Y4" s="55">
        <v>65</v>
      </c>
      <c r="Z4" s="142"/>
      <c r="AA4" s="17">
        <f>C4+E4+G4+I4+K4+M4+O4+Q4+S4+U4+W4+Y4</f>
        <v>1052</v>
      </c>
    </row>
    <row r="5" spans="1:29" ht="12.75" customHeight="1" x14ac:dyDescent="0.2">
      <c r="A5" s="13" t="s">
        <v>15</v>
      </c>
      <c r="B5" s="36"/>
      <c r="C5" s="60">
        <f>SUM(C3:C4)</f>
        <v>553.13</v>
      </c>
      <c r="D5" s="49"/>
      <c r="E5" s="22">
        <f>SUM(E3:E4)</f>
        <v>616.16</v>
      </c>
      <c r="F5" s="36"/>
      <c r="G5" s="60">
        <f>SUM(G3:G4)</f>
        <v>670.86</v>
      </c>
      <c r="H5" s="49"/>
      <c r="I5" s="22">
        <f>SUM(I3:I4)</f>
        <v>633.70000000000005</v>
      </c>
      <c r="J5" s="36"/>
      <c r="K5" s="60">
        <f>SUM(K3:K4)</f>
        <v>336.16</v>
      </c>
      <c r="L5" s="49"/>
      <c r="M5" s="22">
        <f>SUM(M3:M4)</f>
        <v>419</v>
      </c>
      <c r="N5" s="36"/>
      <c r="O5" s="60">
        <f>SUM(O3:O4)</f>
        <v>741</v>
      </c>
      <c r="P5" s="49"/>
      <c r="Q5" s="22">
        <f>SUM(Q3:Q4)</f>
        <v>581</v>
      </c>
      <c r="R5" s="36"/>
      <c r="S5" s="60">
        <f>SUM(S3:S4)</f>
        <v>891</v>
      </c>
      <c r="T5" s="49"/>
      <c r="U5" s="22">
        <f>SUM(U3:U4)</f>
        <v>481</v>
      </c>
      <c r="V5" s="36"/>
      <c r="W5" s="60">
        <f>SUM(W3:W4)</f>
        <v>576</v>
      </c>
      <c r="X5" s="49"/>
      <c r="Y5" s="22">
        <f>SUM(Y3:Y4)</f>
        <v>461</v>
      </c>
      <c r="Z5" s="143"/>
      <c r="AA5" s="19">
        <f>SUM(AA3:AA4)</f>
        <v>6960.01</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31749.64</v>
      </c>
      <c r="D7" s="49"/>
      <c r="E7" s="299">
        <v>34980.589999999997</v>
      </c>
      <c r="F7" s="36"/>
      <c r="G7" s="298">
        <v>36872.769999999997</v>
      </c>
      <c r="H7" s="49"/>
      <c r="I7" s="299">
        <v>26541.65</v>
      </c>
      <c r="J7" s="36"/>
      <c r="K7" s="298">
        <v>19015.28</v>
      </c>
      <c r="L7" s="49"/>
      <c r="M7" s="299">
        <v>21981.119999999999</v>
      </c>
      <c r="N7" s="36"/>
      <c r="O7" s="298">
        <v>35785.9</v>
      </c>
      <c r="P7" s="49"/>
      <c r="Q7" s="299">
        <v>35644.980000000003</v>
      </c>
      <c r="R7" s="36"/>
      <c r="S7" s="298">
        <v>44956.99</v>
      </c>
      <c r="T7" s="49"/>
      <c r="U7" s="299">
        <v>23011.51</v>
      </c>
      <c r="V7" s="36"/>
      <c r="W7" s="298">
        <v>31778.44</v>
      </c>
      <c r="X7" s="49"/>
      <c r="Y7" s="299">
        <v>25005.81</v>
      </c>
      <c r="Z7" s="245"/>
      <c r="AA7" s="312">
        <f>C7+E7+G7+I7+K7+M7+O7+Q7+S7+U7+W7+Y7</f>
        <v>367324.68</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47</v>
      </c>
      <c r="C10" s="32">
        <v>1242.42</v>
      </c>
      <c r="D10" s="48">
        <v>63</v>
      </c>
      <c r="E10" s="2">
        <v>1506.49</v>
      </c>
      <c r="F10" s="38">
        <v>54</v>
      </c>
      <c r="G10" s="32">
        <v>1320.59</v>
      </c>
      <c r="H10" s="48">
        <v>52</v>
      </c>
      <c r="I10" s="2">
        <v>1116.6300000000001</v>
      </c>
      <c r="J10" s="38">
        <v>36</v>
      </c>
      <c r="K10" s="32">
        <v>841.49</v>
      </c>
      <c r="L10" s="48">
        <v>47</v>
      </c>
      <c r="M10" s="2">
        <v>1094.31</v>
      </c>
      <c r="N10" s="38">
        <v>66</v>
      </c>
      <c r="O10" s="32">
        <v>1878.91</v>
      </c>
      <c r="P10" s="48">
        <v>60</v>
      </c>
      <c r="Q10" s="2">
        <v>1696.26</v>
      </c>
      <c r="R10" s="38">
        <v>86</v>
      </c>
      <c r="S10" s="32">
        <v>2230.59</v>
      </c>
      <c r="T10" s="48">
        <v>40</v>
      </c>
      <c r="U10" s="2">
        <v>1325.24</v>
      </c>
      <c r="V10" s="38">
        <v>59</v>
      </c>
      <c r="W10" s="32">
        <v>1674.57</v>
      </c>
      <c r="X10" s="48">
        <v>36</v>
      </c>
      <c r="Y10" s="2">
        <v>1245.0899999999999</v>
      </c>
      <c r="Z10" s="143">
        <f t="shared" ref="Z10:AA13" si="0">B10+D10+F10+H10+J10+L10+N10+P10+R10+T10+V10+X10</f>
        <v>646</v>
      </c>
      <c r="AA10" s="16">
        <f t="shared" si="0"/>
        <v>17172.59</v>
      </c>
    </row>
    <row r="11" spans="1:29" ht="12.75" customHeight="1" x14ac:dyDescent="0.2">
      <c r="A11" s="11" t="s">
        <v>29</v>
      </c>
      <c r="B11" s="38">
        <v>5</v>
      </c>
      <c r="C11" s="32">
        <v>153.24</v>
      </c>
      <c r="D11" s="48">
        <v>3</v>
      </c>
      <c r="E11" s="2">
        <v>11.92</v>
      </c>
      <c r="F11" s="38">
        <v>2</v>
      </c>
      <c r="G11" s="32">
        <v>33.08</v>
      </c>
      <c r="H11" s="48"/>
      <c r="I11" s="2"/>
      <c r="J11" s="38">
        <v>1</v>
      </c>
      <c r="K11" s="32">
        <v>13.69</v>
      </c>
      <c r="L11" s="48">
        <v>1</v>
      </c>
      <c r="M11" s="2">
        <v>11.08</v>
      </c>
      <c r="N11" s="38">
        <v>1</v>
      </c>
      <c r="O11" s="32">
        <v>12.73</v>
      </c>
      <c r="P11" s="48"/>
      <c r="Q11" s="2"/>
      <c r="R11" s="38"/>
      <c r="S11" s="32"/>
      <c r="T11" s="48"/>
      <c r="U11" s="2"/>
      <c r="V11" s="38">
        <v>1</v>
      </c>
      <c r="W11" s="32">
        <v>61.6</v>
      </c>
      <c r="X11" s="48">
        <v>4</v>
      </c>
      <c r="Y11" s="2">
        <v>61.4</v>
      </c>
      <c r="Z11" s="143">
        <f t="shared" si="0"/>
        <v>18</v>
      </c>
      <c r="AA11" s="16">
        <f t="shared" si="0"/>
        <v>358.74</v>
      </c>
    </row>
    <row r="12" spans="1:29" ht="12.75" customHeight="1" x14ac:dyDescent="0.2">
      <c r="A12" s="23" t="s">
        <v>35</v>
      </c>
      <c r="B12" s="38">
        <v>1</v>
      </c>
      <c r="C12" s="32">
        <v>4</v>
      </c>
      <c r="D12" s="48">
        <v>2</v>
      </c>
      <c r="E12" s="2">
        <v>232</v>
      </c>
      <c r="F12" s="38">
        <v>4</v>
      </c>
      <c r="G12" s="32">
        <v>626</v>
      </c>
      <c r="H12" s="48">
        <v>1</v>
      </c>
      <c r="I12" s="2">
        <v>216</v>
      </c>
      <c r="J12" s="38">
        <v>1</v>
      </c>
      <c r="K12" s="32">
        <v>216</v>
      </c>
      <c r="L12" s="48"/>
      <c r="M12" s="2"/>
      <c r="N12" s="38">
        <v>2</v>
      </c>
      <c r="O12" s="32">
        <v>494</v>
      </c>
      <c r="P12" s="48">
        <v>1</v>
      </c>
      <c r="Q12" s="2">
        <v>216</v>
      </c>
      <c r="R12" s="38">
        <v>0</v>
      </c>
      <c r="S12" s="32">
        <v>-62</v>
      </c>
      <c r="T12" s="48"/>
      <c r="U12" s="2"/>
      <c r="V12" s="38"/>
      <c r="W12" s="32"/>
      <c r="X12" s="48"/>
      <c r="Y12" s="2"/>
      <c r="Z12" s="143">
        <f t="shared" si="0"/>
        <v>12</v>
      </c>
      <c r="AA12" s="16">
        <f t="shared" si="0"/>
        <v>1942</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c r="S13" s="33"/>
      <c r="T13" s="55"/>
      <c r="U13" s="4"/>
      <c r="V13" s="53"/>
      <c r="W13" s="33"/>
      <c r="X13" s="55"/>
      <c r="Y13" s="4"/>
      <c r="Z13" s="143">
        <f t="shared" si="0"/>
        <v>0</v>
      </c>
      <c r="AA13" s="16">
        <f t="shared" si="0"/>
        <v>0</v>
      </c>
    </row>
    <row r="14" spans="1:29" ht="12.75" customHeight="1" x14ac:dyDescent="0.2">
      <c r="A14" s="44" t="s">
        <v>22</v>
      </c>
      <c r="B14" s="36">
        <f t="shared" ref="B14:AA14" si="1">SUM(B10:B13)</f>
        <v>53</v>
      </c>
      <c r="C14" s="60">
        <f t="shared" si="1"/>
        <v>1399.66</v>
      </c>
      <c r="D14" s="49">
        <f t="shared" si="1"/>
        <v>68</v>
      </c>
      <c r="E14" s="22">
        <f t="shared" si="1"/>
        <v>1750.41</v>
      </c>
      <c r="F14" s="36">
        <f t="shared" si="1"/>
        <v>60</v>
      </c>
      <c r="G14" s="60">
        <f t="shared" si="1"/>
        <v>1979.6699999999998</v>
      </c>
      <c r="H14" s="49">
        <f t="shared" si="1"/>
        <v>53</v>
      </c>
      <c r="I14" s="22">
        <f t="shared" si="1"/>
        <v>1332.63</v>
      </c>
      <c r="J14" s="36">
        <f t="shared" si="1"/>
        <v>38</v>
      </c>
      <c r="K14" s="60">
        <f t="shared" si="1"/>
        <v>1071.18</v>
      </c>
      <c r="L14" s="49">
        <f t="shared" si="1"/>
        <v>48</v>
      </c>
      <c r="M14" s="22">
        <f t="shared" si="1"/>
        <v>1105.3899999999999</v>
      </c>
      <c r="N14" s="36">
        <f t="shared" si="1"/>
        <v>69</v>
      </c>
      <c r="O14" s="60">
        <f t="shared" si="1"/>
        <v>2385.6400000000003</v>
      </c>
      <c r="P14" s="49">
        <f t="shared" si="1"/>
        <v>61</v>
      </c>
      <c r="Q14" s="22">
        <f t="shared" si="1"/>
        <v>1912.26</v>
      </c>
      <c r="R14" s="36">
        <f t="shared" si="1"/>
        <v>86</v>
      </c>
      <c r="S14" s="60">
        <f t="shared" si="1"/>
        <v>2168.59</v>
      </c>
      <c r="T14" s="49">
        <f t="shared" si="1"/>
        <v>40</v>
      </c>
      <c r="U14" s="22">
        <f t="shared" si="1"/>
        <v>1325.24</v>
      </c>
      <c r="V14" s="36">
        <f t="shared" si="1"/>
        <v>60</v>
      </c>
      <c r="W14" s="60">
        <f t="shared" si="1"/>
        <v>1736.1699999999998</v>
      </c>
      <c r="X14" s="49">
        <f t="shared" si="1"/>
        <v>40</v>
      </c>
      <c r="Y14" s="22">
        <f t="shared" si="1"/>
        <v>1306.49</v>
      </c>
      <c r="Z14" s="246">
        <f t="shared" si="1"/>
        <v>676</v>
      </c>
      <c r="AA14" s="47">
        <f t="shared" si="1"/>
        <v>19473.330000000002</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7" ht="12.75" customHeight="1" x14ac:dyDescent="0.2">
      <c r="A18" s="23" t="s">
        <v>24</v>
      </c>
      <c r="B18" s="38"/>
      <c r="C18" s="32"/>
      <c r="D18" s="48"/>
      <c r="E18" s="2"/>
      <c r="F18" s="38"/>
      <c r="G18" s="32"/>
      <c r="H18" s="48">
        <v>1</v>
      </c>
      <c r="I18" s="2">
        <v>38.200000000000003</v>
      </c>
      <c r="J18" s="38"/>
      <c r="K18" s="32"/>
      <c r="L18" s="48">
        <v>1</v>
      </c>
      <c r="M18" s="2">
        <v>115.88</v>
      </c>
      <c r="N18" s="38"/>
      <c r="O18" s="32"/>
      <c r="P18" s="48"/>
      <c r="Q18" s="2"/>
      <c r="R18" s="38"/>
      <c r="S18" s="32"/>
      <c r="T18" s="48"/>
      <c r="U18" s="2"/>
      <c r="V18" s="38"/>
      <c r="W18" s="32"/>
      <c r="X18" s="48"/>
      <c r="Y18" s="2"/>
      <c r="Z18" s="143">
        <f t="shared" si="2"/>
        <v>2</v>
      </c>
      <c r="AA18" s="16">
        <f t="shared" si="2"/>
        <v>154.07999999999998</v>
      </c>
    </row>
    <row r="19" spans="1:27" ht="12.75" customHeight="1" x14ac:dyDescent="0.2">
      <c r="A19" s="23" t="s">
        <v>83</v>
      </c>
      <c r="B19" s="36">
        <v>1</v>
      </c>
      <c r="C19" s="34">
        <v>323.7</v>
      </c>
      <c r="D19" s="49">
        <v>1</v>
      </c>
      <c r="E19" s="3">
        <v>789</v>
      </c>
      <c r="F19" s="36">
        <v>1</v>
      </c>
      <c r="G19" s="34">
        <v>318.5</v>
      </c>
      <c r="H19" s="49"/>
      <c r="I19" s="3"/>
      <c r="J19" s="36"/>
      <c r="K19" s="34"/>
      <c r="L19" s="49">
        <v>2</v>
      </c>
      <c r="M19" s="3">
        <v>601.44000000000005</v>
      </c>
      <c r="N19" s="36"/>
      <c r="O19" s="34"/>
      <c r="P19" s="49">
        <v>2</v>
      </c>
      <c r="Q19" s="3">
        <v>955.22</v>
      </c>
      <c r="R19" s="36">
        <v>4</v>
      </c>
      <c r="S19" s="34">
        <v>1534.85</v>
      </c>
      <c r="T19" s="49">
        <v>2</v>
      </c>
      <c r="U19" s="3">
        <v>501.76</v>
      </c>
      <c r="V19" s="36"/>
      <c r="W19" s="34"/>
      <c r="X19" s="49">
        <v>4</v>
      </c>
      <c r="Y19" s="3">
        <v>800.2</v>
      </c>
      <c r="Z19" s="143">
        <f t="shared" si="2"/>
        <v>17</v>
      </c>
      <c r="AA19" s="16">
        <f t="shared" si="2"/>
        <v>5824.67</v>
      </c>
    </row>
    <row r="20" spans="1:27" ht="12.75" customHeight="1" x14ac:dyDescent="0.2">
      <c r="A20" s="23" t="s">
        <v>25</v>
      </c>
      <c r="B20" s="36"/>
      <c r="C20" s="34"/>
      <c r="D20" s="49"/>
      <c r="E20" s="3"/>
      <c r="F20" s="36"/>
      <c r="G20" s="34"/>
      <c r="H20" s="49">
        <v>1</v>
      </c>
      <c r="I20" s="3">
        <v>149.08000000000001</v>
      </c>
      <c r="J20" s="36">
        <v>1</v>
      </c>
      <c r="K20" s="34">
        <v>198.54</v>
      </c>
      <c r="L20" s="49">
        <v>4</v>
      </c>
      <c r="M20" s="3">
        <v>806.88</v>
      </c>
      <c r="N20" s="36">
        <v>3</v>
      </c>
      <c r="O20" s="34">
        <v>764.85</v>
      </c>
      <c r="P20" s="49"/>
      <c r="Q20" s="3"/>
      <c r="R20" s="36">
        <v>1</v>
      </c>
      <c r="S20" s="34">
        <v>113.74</v>
      </c>
      <c r="T20" s="49">
        <v>2</v>
      </c>
      <c r="U20" s="3">
        <v>763.89</v>
      </c>
      <c r="V20" s="36">
        <v>2</v>
      </c>
      <c r="W20" s="34">
        <v>1167.81</v>
      </c>
      <c r="X20" s="49">
        <v>2</v>
      </c>
      <c r="Y20" s="3">
        <v>989.38</v>
      </c>
      <c r="Z20" s="143">
        <f t="shared" si="2"/>
        <v>16</v>
      </c>
      <c r="AA20" s="16">
        <f t="shared" si="2"/>
        <v>4954.17</v>
      </c>
    </row>
    <row r="21" spans="1:27" ht="12.75" customHeight="1" x14ac:dyDescent="0.2">
      <c r="A21" s="23" t="s">
        <v>85</v>
      </c>
      <c r="B21" s="53"/>
      <c r="C21" s="33"/>
      <c r="D21" s="55"/>
      <c r="E21" s="4"/>
      <c r="F21" s="53"/>
      <c r="G21" s="33"/>
      <c r="H21" s="55">
        <v>2</v>
      </c>
      <c r="I21" s="4">
        <v>446.3</v>
      </c>
      <c r="J21" s="38">
        <v>3</v>
      </c>
      <c r="K21" s="32">
        <v>548.53</v>
      </c>
      <c r="L21" s="48"/>
      <c r="M21" s="2"/>
      <c r="N21" s="38"/>
      <c r="O21" s="32"/>
      <c r="P21" s="48"/>
      <c r="Q21" s="2"/>
      <c r="R21" s="38"/>
      <c r="S21" s="32"/>
      <c r="T21" s="48"/>
      <c r="U21" s="2"/>
      <c r="V21" s="38"/>
      <c r="W21" s="32"/>
      <c r="X21" s="48"/>
      <c r="Y21" s="2"/>
      <c r="Z21" s="143">
        <f t="shared" si="2"/>
        <v>5</v>
      </c>
      <c r="AA21" s="16">
        <f t="shared" si="2"/>
        <v>994.82999999999993</v>
      </c>
    </row>
    <row r="22" spans="1:27" ht="12.75" customHeight="1" x14ac:dyDescent="0.2">
      <c r="A22" s="13" t="s">
        <v>23</v>
      </c>
      <c r="B22" s="36">
        <f t="shared" ref="B22:AA22" si="3">SUM(B17:B21)</f>
        <v>1</v>
      </c>
      <c r="C22" s="60">
        <f t="shared" si="3"/>
        <v>323.7</v>
      </c>
      <c r="D22" s="49">
        <f t="shared" si="3"/>
        <v>1</v>
      </c>
      <c r="E22" s="22">
        <f t="shared" si="3"/>
        <v>789</v>
      </c>
      <c r="F22" s="36">
        <f t="shared" si="3"/>
        <v>1</v>
      </c>
      <c r="G22" s="60">
        <f t="shared" si="3"/>
        <v>318.5</v>
      </c>
      <c r="H22" s="49">
        <f t="shared" si="3"/>
        <v>4</v>
      </c>
      <c r="I22" s="22">
        <f t="shared" si="3"/>
        <v>633.58000000000004</v>
      </c>
      <c r="J22" s="66">
        <f t="shared" si="3"/>
        <v>4</v>
      </c>
      <c r="K22" s="62">
        <f t="shared" si="3"/>
        <v>747.06999999999994</v>
      </c>
      <c r="L22" s="64">
        <f t="shared" si="3"/>
        <v>7</v>
      </c>
      <c r="M22" s="63">
        <f t="shared" si="3"/>
        <v>1524.2</v>
      </c>
      <c r="N22" s="66">
        <f t="shared" si="3"/>
        <v>3</v>
      </c>
      <c r="O22" s="62">
        <f t="shared" si="3"/>
        <v>764.85</v>
      </c>
      <c r="P22" s="64">
        <f t="shared" si="3"/>
        <v>2</v>
      </c>
      <c r="Q22" s="63">
        <f t="shared" si="3"/>
        <v>955.22</v>
      </c>
      <c r="R22" s="66">
        <f t="shared" si="3"/>
        <v>5</v>
      </c>
      <c r="S22" s="62">
        <f t="shared" si="3"/>
        <v>1648.59</v>
      </c>
      <c r="T22" s="64">
        <f t="shared" si="3"/>
        <v>4</v>
      </c>
      <c r="U22" s="63">
        <f t="shared" si="3"/>
        <v>1265.6500000000001</v>
      </c>
      <c r="V22" s="66">
        <f t="shared" si="3"/>
        <v>2</v>
      </c>
      <c r="W22" s="62">
        <f t="shared" si="3"/>
        <v>1167.81</v>
      </c>
      <c r="X22" s="64">
        <f t="shared" si="3"/>
        <v>6</v>
      </c>
      <c r="Y22" s="63">
        <f t="shared" si="3"/>
        <v>1789.58</v>
      </c>
      <c r="Z22" s="246">
        <f t="shared" si="3"/>
        <v>40</v>
      </c>
      <c r="AA22" s="47">
        <f t="shared" si="3"/>
        <v>11927.75</v>
      </c>
    </row>
    <row r="23" spans="1:27"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45</v>
      </c>
      <c r="C25" s="34">
        <v>3795.28</v>
      </c>
      <c r="D25" s="49">
        <v>22</v>
      </c>
      <c r="E25" s="3">
        <v>2805.4</v>
      </c>
      <c r="F25" s="36">
        <v>32</v>
      </c>
      <c r="G25" s="34">
        <v>4407</v>
      </c>
      <c r="H25" s="49">
        <v>60</v>
      </c>
      <c r="I25" s="3">
        <v>5090.5</v>
      </c>
      <c r="J25" s="36"/>
      <c r="K25" s="34"/>
      <c r="L25" s="49">
        <v>7</v>
      </c>
      <c r="M25" s="3">
        <v>567</v>
      </c>
      <c r="N25" s="36">
        <v>6</v>
      </c>
      <c r="O25" s="35">
        <v>60</v>
      </c>
      <c r="P25" s="49">
        <v>11</v>
      </c>
      <c r="Q25" s="57">
        <v>162</v>
      </c>
      <c r="R25" s="36">
        <v>11</v>
      </c>
      <c r="S25" s="35">
        <v>208</v>
      </c>
      <c r="T25" s="49">
        <v>66</v>
      </c>
      <c r="U25" s="57">
        <v>5136.29</v>
      </c>
      <c r="V25" s="36">
        <v>79</v>
      </c>
      <c r="W25" s="35">
        <v>7480.32</v>
      </c>
      <c r="X25" s="49">
        <v>42</v>
      </c>
      <c r="Y25" s="57">
        <v>2181.92</v>
      </c>
      <c r="Z25" s="143">
        <f>B25+D25+F25+H25+J25+L25+N25+P25+R25+T25+V25+X25</f>
        <v>381</v>
      </c>
      <c r="AA25" s="27">
        <f>C25+E25+G25+I25+K25+M25+O25+Q25+S25+U25+W25+Y25</f>
        <v>31893.71</v>
      </c>
    </row>
    <row r="26" spans="1:27" ht="12.75" customHeight="1" x14ac:dyDescent="0.2">
      <c r="A26" s="23" t="s">
        <v>81</v>
      </c>
      <c r="B26" s="36">
        <v>14</v>
      </c>
      <c r="C26" s="34">
        <v>928.61</v>
      </c>
      <c r="D26" s="49">
        <v>26</v>
      </c>
      <c r="E26" s="3">
        <v>1246.33</v>
      </c>
      <c r="F26" s="36">
        <v>17</v>
      </c>
      <c r="G26" s="34">
        <v>434.36</v>
      </c>
      <c r="H26" s="49">
        <v>16</v>
      </c>
      <c r="I26" s="3">
        <v>414.1</v>
      </c>
      <c r="J26" s="36">
        <v>10</v>
      </c>
      <c r="K26" s="34">
        <v>677.9</v>
      </c>
      <c r="L26" s="49">
        <v>0</v>
      </c>
      <c r="M26" s="3">
        <v>0</v>
      </c>
      <c r="N26" s="36">
        <v>4</v>
      </c>
      <c r="O26" s="35">
        <v>76.5</v>
      </c>
      <c r="P26" s="49">
        <v>41</v>
      </c>
      <c r="Q26" s="57">
        <v>715.6</v>
      </c>
      <c r="R26" s="36">
        <v>24</v>
      </c>
      <c r="S26" s="35">
        <v>692.63</v>
      </c>
      <c r="T26" s="49">
        <v>22</v>
      </c>
      <c r="U26" s="57">
        <v>476.66</v>
      </c>
      <c r="V26" s="36">
        <v>13</v>
      </c>
      <c r="W26" s="35">
        <v>291.12</v>
      </c>
      <c r="X26" s="49">
        <v>13</v>
      </c>
      <c r="Y26" s="57">
        <v>644.57000000000005</v>
      </c>
      <c r="Z26" s="143">
        <f>B26+D26+F26+H26+J26+L26+N26+P26+R26+T26+V26+X26</f>
        <v>200</v>
      </c>
      <c r="AA26" s="27">
        <f>C26+E26+G26+I26+K26+M26+O26+Q26+S26+U26+W26+Y26</f>
        <v>6598.38</v>
      </c>
    </row>
    <row r="27" spans="1:27" s="164" customFormat="1" ht="12.75" customHeight="1" x14ac:dyDescent="0.2">
      <c r="A27" s="121" t="s">
        <v>37</v>
      </c>
      <c r="B27" s="134">
        <f t="shared" ref="B27:Y27" si="4">B25+B26</f>
        <v>59</v>
      </c>
      <c r="C27" s="201">
        <f t="shared" si="4"/>
        <v>4723.8900000000003</v>
      </c>
      <c r="D27" s="202">
        <f t="shared" si="4"/>
        <v>48</v>
      </c>
      <c r="E27" s="203">
        <f t="shared" si="4"/>
        <v>4051.73</v>
      </c>
      <c r="F27" s="134">
        <f t="shared" si="4"/>
        <v>49</v>
      </c>
      <c r="G27" s="201">
        <f t="shared" si="4"/>
        <v>4841.3599999999997</v>
      </c>
      <c r="H27" s="202">
        <f t="shared" si="4"/>
        <v>76</v>
      </c>
      <c r="I27" s="203">
        <f t="shared" si="4"/>
        <v>5504.6</v>
      </c>
      <c r="J27" s="134">
        <f t="shared" si="4"/>
        <v>10</v>
      </c>
      <c r="K27" s="201">
        <f t="shared" si="4"/>
        <v>677.9</v>
      </c>
      <c r="L27" s="202">
        <f t="shared" si="4"/>
        <v>7</v>
      </c>
      <c r="M27" s="203">
        <f t="shared" si="4"/>
        <v>567</v>
      </c>
      <c r="N27" s="134">
        <f t="shared" si="4"/>
        <v>10</v>
      </c>
      <c r="O27" s="201">
        <f t="shared" si="4"/>
        <v>136.5</v>
      </c>
      <c r="P27" s="202">
        <f t="shared" si="4"/>
        <v>52</v>
      </c>
      <c r="Q27" s="203">
        <f t="shared" si="4"/>
        <v>877.6</v>
      </c>
      <c r="R27" s="134">
        <f t="shared" si="4"/>
        <v>35</v>
      </c>
      <c r="S27" s="201">
        <f t="shared" si="4"/>
        <v>900.63</v>
      </c>
      <c r="T27" s="202">
        <f t="shared" si="4"/>
        <v>88</v>
      </c>
      <c r="U27" s="203">
        <f t="shared" si="4"/>
        <v>5612.95</v>
      </c>
      <c r="V27" s="134">
        <f t="shared" si="4"/>
        <v>92</v>
      </c>
      <c r="W27" s="201">
        <f t="shared" si="4"/>
        <v>7771.44</v>
      </c>
      <c r="X27" s="202">
        <f t="shared" si="4"/>
        <v>55</v>
      </c>
      <c r="Y27" s="203">
        <f t="shared" si="4"/>
        <v>2826.4900000000002</v>
      </c>
      <c r="Z27" s="233">
        <f t="shared" ref="Z27:AA27" si="5">SUM(Z25:Z26)</f>
        <v>581</v>
      </c>
      <c r="AA27" s="310">
        <f t="shared" si="5"/>
        <v>38492.089999999997</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6447.25</v>
      </c>
      <c r="D29" s="49"/>
      <c r="E29" s="22">
        <f>SUM(E14+E22+E27)</f>
        <v>6591.1399999999994</v>
      </c>
      <c r="F29" s="36"/>
      <c r="G29" s="60">
        <f>SUM(G14+G22+G27)</f>
        <v>7139.53</v>
      </c>
      <c r="H29" s="49"/>
      <c r="I29" s="22">
        <f>SUM(I14+I22+I27)</f>
        <v>7470.81</v>
      </c>
      <c r="J29" s="36"/>
      <c r="K29" s="60">
        <f>SUM(K14+K22+K27)</f>
        <v>2496.15</v>
      </c>
      <c r="L29" s="49"/>
      <c r="M29" s="22">
        <f>SUM(M14+M22+M27)</f>
        <v>3196.59</v>
      </c>
      <c r="N29" s="36"/>
      <c r="O29" s="60">
        <f>SUM(O14+O22+O27)</f>
        <v>3286.9900000000002</v>
      </c>
      <c r="P29" s="49"/>
      <c r="Q29" s="22">
        <f>SUM(Q14+Q22+Q27)</f>
        <v>3745.08</v>
      </c>
      <c r="R29" s="36"/>
      <c r="S29" s="60">
        <f>SUM(S14+S22+S27)</f>
        <v>4717.8100000000004</v>
      </c>
      <c r="T29" s="49"/>
      <c r="U29" s="22">
        <f>SUM(U14+U22+U27)</f>
        <v>8203.84</v>
      </c>
      <c r="V29" s="36"/>
      <c r="W29" s="60">
        <f>SUM(W14+W22+W27)</f>
        <v>10675.419999999998</v>
      </c>
      <c r="X29" s="49"/>
      <c r="Y29" s="22">
        <f>SUM(Y14+Y22+Y27)</f>
        <v>5922.5599999999995</v>
      </c>
      <c r="Z29" s="143"/>
      <c r="AA29" s="18">
        <f>SUM(AA14+AA22+AA27)</f>
        <v>69893.17</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v>1</v>
      </c>
      <c r="C32" s="180">
        <v>100.94</v>
      </c>
      <c r="D32" s="170"/>
      <c r="E32" s="170"/>
      <c r="F32" s="180"/>
      <c r="G32" s="180"/>
      <c r="H32" s="170"/>
      <c r="I32" s="170"/>
      <c r="J32" s="180"/>
      <c r="K32" s="180"/>
      <c r="L32" s="170">
        <v>1</v>
      </c>
      <c r="M32" s="170">
        <v>296.24</v>
      </c>
      <c r="N32" s="180"/>
      <c r="O32" s="180"/>
      <c r="P32" s="170"/>
      <c r="Q32" s="170"/>
      <c r="R32" s="180"/>
      <c r="S32" s="180"/>
      <c r="T32" s="170">
        <v>1</v>
      </c>
      <c r="U32" s="170">
        <v>976.6</v>
      </c>
      <c r="V32" s="180">
        <v>1</v>
      </c>
      <c r="W32" s="180">
        <v>174</v>
      </c>
      <c r="X32" s="170"/>
      <c r="Y32" s="170"/>
      <c r="Z32" s="101">
        <f t="shared" ref="Z32:AA35" si="6">SUM(B32+D32+F32+H32+J32+L32+N32+P32+R32+T32+V32+X32)</f>
        <v>4</v>
      </c>
      <c r="AA32" s="189">
        <f t="shared" si="6"/>
        <v>1547.78</v>
      </c>
    </row>
    <row r="33" spans="1:31" s="191" customFormat="1" x14ac:dyDescent="0.2">
      <c r="A33" s="179" t="s">
        <v>99</v>
      </c>
      <c r="B33" s="180"/>
      <c r="C33" s="180"/>
      <c r="D33" s="170"/>
      <c r="E33" s="170"/>
      <c r="F33" s="180">
        <v>1</v>
      </c>
      <c r="G33" s="180">
        <v>555.83000000000004</v>
      </c>
      <c r="H33" s="170"/>
      <c r="I33" s="170"/>
      <c r="J33" s="180"/>
      <c r="K33" s="180"/>
      <c r="L33" s="170"/>
      <c r="M33" s="170"/>
      <c r="N33" s="180"/>
      <c r="O33" s="180"/>
      <c r="P33" s="170"/>
      <c r="Q33" s="170"/>
      <c r="R33" s="180">
        <v>1</v>
      </c>
      <c r="S33" s="180">
        <v>1078.6500000000001</v>
      </c>
      <c r="T33" s="170"/>
      <c r="U33" s="170"/>
      <c r="V33" s="180"/>
      <c r="W33" s="180"/>
      <c r="X33" s="170"/>
      <c r="Y33" s="170"/>
      <c r="Z33" s="101">
        <f t="shared" si="6"/>
        <v>2</v>
      </c>
      <c r="AA33" s="189">
        <f t="shared" si="6"/>
        <v>1634.48</v>
      </c>
    </row>
    <row r="34" spans="1:31" s="191" customFormat="1" x14ac:dyDescent="0.2">
      <c r="A34" s="179" t="s">
        <v>88</v>
      </c>
      <c r="B34" s="180">
        <v>2</v>
      </c>
      <c r="C34" s="180">
        <v>231.71</v>
      </c>
      <c r="D34" s="170">
        <v>1</v>
      </c>
      <c r="E34" s="170">
        <v>4</v>
      </c>
      <c r="F34" s="180">
        <v>9</v>
      </c>
      <c r="G34" s="180">
        <v>835.24</v>
      </c>
      <c r="H34" s="170">
        <v>3</v>
      </c>
      <c r="I34" s="170">
        <v>296.3</v>
      </c>
      <c r="J34" s="180">
        <v>6</v>
      </c>
      <c r="K34" s="180">
        <v>1071.8699999999999</v>
      </c>
      <c r="L34" s="170">
        <v>3</v>
      </c>
      <c r="M34" s="170">
        <v>332.47</v>
      </c>
      <c r="N34" s="180">
        <v>11</v>
      </c>
      <c r="O34" s="180">
        <v>956.28</v>
      </c>
      <c r="P34" s="170">
        <v>12</v>
      </c>
      <c r="Q34" s="170">
        <v>2002.33</v>
      </c>
      <c r="R34" s="180">
        <v>2</v>
      </c>
      <c r="S34" s="180">
        <v>96.83</v>
      </c>
      <c r="T34" s="170">
        <v>7</v>
      </c>
      <c r="U34" s="170">
        <v>1229.68</v>
      </c>
      <c r="V34" s="180">
        <v>3</v>
      </c>
      <c r="W34" s="180">
        <v>441.09</v>
      </c>
      <c r="X34" s="170">
        <v>9</v>
      </c>
      <c r="Y34" s="170">
        <v>1797.72</v>
      </c>
      <c r="Z34" s="101">
        <f t="shared" si="6"/>
        <v>68</v>
      </c>
      <c r="AA34" s="189">
        <f t="shared" si="6"/>
        <v>9295.52</v>
      </c>
    </row>
    <row r="35" spans="1:31" s="191" customFormat="1" x14ac:dyDescent="0.2">
      <c r="A35" s="179" t="s">
        <v>77</v>
      </c>
      <c r="B35" s="186"/>
      <c r="C35" s="186"/>
      <c r="D35" s="187"/>
      <c r="E35" s="187"/>
      <c r="F35" s="186">
        <v>1</v>
      </c>
      <c r="G35" s="186">
        <v>825</v>
      </c>
      <c r="H35" s="187"/>
      <c r="I35" s="187"/>
      <c r="J35" s="186"/>
      <c r="K35" s="186"/>
      <c r="L35" s="187"/>
      <c r="M35" s="187"/>
      <c r="N35" s="186"/>
      <c r="O35" s="186"/>
      <c r="P35" s="187"/>
      <c r="Q35" s="187"/>
      <c r="R35" s="186"/>
      <c r="S35" s="186"/>
      <c r="T35" s="187"/>
      <c r="U35" s="187"/>
      <c r="V35" s="186"/>
      <c r="W35" s="186"/>
      <c r="X35" s="187"/>
      <c r="Y35" s="187"/>
      <c r="Z35" s="225">
        <f t="shared" si="6"/>
        <v>1</v>
      </c>
      <c r="AA35" s="192">
        <f t="shared" si="6"/>
        <v>825</v>
      </c>
    </row>
    <row r="36" spans="1:31" s="9" customFormat="1" ht="12.75" customHeight="1" x14ac:dyDescent="0.2">
      <c r="A36" s="13" t="s">
        <v>92</v>
      </c>
      <c r="B36" s="243">
        <f t="shared" ref="B36:AA36" si="7">SUM(B32:B35)</f>
        <v>3</v>
      </c>
      <c r="C36" s="176">
        <f t="shared" si="7"/>
        <v>332.65</v>
      </c>
      <c r="D36" s="244">
        <f t="shared" si="7"/>
        <v>1</v>
      </c>
      <c r="E36" s="177">
        <f t="shared" si="7"/>
        <v>4</v>
      </c>
      <c r="F36" s="243">
        <f t="shared" si="7"/>
        <v>11</v>
      </c>
      <c r="G36" s="176">
        <f t="shared" si="7"/>
        <v>2216.0700000000002</v>
      </c>
      <c r="H36" s="244">
        <f t="shared" si="7"/>
        <v>3</v>
      </c>
      <c r="I36" s="177">
        <f t="shared" si="7"/>
        <v>296.3</v>
      </c>
      <c r="J36" s="243">
        <f t="shared" si="7"/>
        <v>6</v>
      </c>
      <c r="K36" s="176">
        <f t="shared" si="7"/>
        <v>1071.8699999999999</v>
      </c>
      <c r="L36" s="244">
        <f t="shared" si="7"/>
        <v>4</v>
      </c>
      <c r="M36" s="177">
        <f t="shared" si="7"/>
        <v>628.71</v>
      </c>
      <c r="N36" s="243">
        <f t="shared" si="7"/>
        <v>11</v>
      </c>
      <c r="O36" s="176">
        <f t="shared" si="7"/>
        <v>956.28</v>
      </c>
      <c r="P36" s="244">
        <f t="shared" si="7"/>
        <v>12</v>
      </c>
      <c r="Q36" s="177">
        <f t="shared" si="7"/>
        <v>2002.33</v>
      </c>
      <c r="R36" s="243">
        <f t="shared" si="7"/>
        <v>3</v>
      </c>
      <c r="S36" s="176">
        <f t="shared" si="7"/>
        <v>1175.48</v>
      </c>
      <c r="T36" s="244">
        <f t="shared" si="7"/>
        <v>8</v>
      </c>
      <c r="U36" s="177">
        <f t="shared" si="7"/>
        <v>2206.2800000000002</v>
      </c>
      <c r="V36" s="243">
        <f t="shared" si="7"/>
        <v>4</v>
      </c>
      <c r="W36" s="176">
        <f t="shared" si="7"/>
        <v>615.08999999999992</v>
      </c>
      <c r="X36" s="244">
        <f t="shared" si="7"/>
        <v>9</v>
      </c>
      <c r="Y36" s="177">
        <f t="shared" si="7"/>
        <v>1797.72</v>
      </c>
      <c r="Z36" s="250">
        <f t="shared" si="7"/>
        <v>75</v>
      </c>
      <c r="AA36" s="178">
        <f t="shared" si="7"/>
        <v>13302.78</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5561.47</v>
      </c>
      <c r="D40" s="255"/>
      <c r="E40" s="256">
        <f>E29-E5-E36</f>
        <v>5970.98</v>
      </c>
      <c r="F40" s="256"/>
      <c r="G40" s="256">
        <f>G29-G5-G36</f>
        <v>4252.6000000000004</v>
      </c>
      <c r="H40" s="255"/>
      <c r="I40" s="256">
        <f>I29-I5-I36</f>
        <v>6540.81</v>
      </c>
      <c r="J40" s="255"/>
      <c r="K40" s="256">
        <f>K29-K5-K36</f>
        <v>1088.1200000000003</v>
      </c>
      <c r="L40" s="255"/>
      <c r="M40" s="256">
        <f>M29-M5-M36</f>
        <v>2148.88</v>
      </c>
      <c r="N40" s="256"/>
      <c r="O40" s="256">
        <f>O29-O5-O36</f>
        <v>1589.7100000000003</v>
      </c>
      <c r="P40" s="255"/>
      <c r="Q40" s="256">
        <f>Q29-Q5-Q36</f>
        <v>1161.75</v>
      </c>
      <c r="R40" s="255"/>
      <c r="S40" s="256">
        <f>S29-S5-S36</f>
        <v>2651.3300000000004</v>
      </c>
      <c r="T40" s="255"/>
      <c r="U40" s="256">
        <f>U29-U5-U36</f>
        <v>5516.5599999999995</v>
      </c>
      <c r="V40" s="255"/>
      <c r="W40" s="256">
        <f>W29-W5-W36</f>
        <v>9484.3299999999981</v>
      </c>
      <c r="X40" s="255"/>
      <c r="Y40" s="256">
        <f>Y29-Y5-Y36</f>
        <v>3663.8399999999992</v>
      </c>
      <c r="Z40" s="255"/>
      <c r="AA40" s="256">
        <f>AA29-AA5-AA36</f>
        <v>49630.38</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61</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67</v>
      </c>
      <c r="C3" s="32">
        <v>499.88</v>
      </c>
      <c r="D3" s="49">
        <v>82</v>
      </c>
      <c r="E3" s="2">
        <v>455.18</v>
      </c>
      <c r="F3" s="36">
        <v>114</v>
      </c>
      <c r="G3" s="32">
        <v>700.63</v>
      </c>
      <c r="H3" s="49">
        <v>64</v>
      </c>
      <c r="I3" s="2">
        <v>288.86</v>
      </c>
      <c r="J3" s="36">
        <v>24</v>
      </c>
      <c r="K3" s="32">
        <v>148.74</v>
      </c>
      <c r="L3" s="49">
        <v>17</v>
      </c>
      <c r="M3" s="2">
        <v>79</v>
      </c>
      <c r="N3" s="36">
        <v>79</v>
      </c>
      <c r="O3" s="32">
        <v>437</v>
      </c>
      <c r="P3" s="49">
        <v>96</v>
      </c>
      <c r="Q3" s="2">
        <v>565</v>
      </c>
      <c r="R3" s="36">
        <v>136</v>
      </c>
      <c r="S3" s="32">
        <v>591</v>
      </c>
      <c r="T3" s="49">
        <v>66</v>
      </c>
      <c r="U3" s="2">
        <v>459</v>
      </c>
      <c r="V3" s="36">
        <v>84</v>
      </c>
      <c r="W3" s="32">
        <v>493</v>
      </c>
      <c r="X3" s="49">
        <v>49</v>
      </c>
      <c r="Y3" s="2">
        <v>296</v>
      </c>
      <c r="Z3" s="143">
        <f>B3+D3+F3+H3+J3+L3+N3+P3+R3+T3+V3+X3</f>
        <v>878</v>
      </c>
      <c r="AA3" s="16">
        <f>C3+E3+G3+I3+K3+M3+O3+Q3+S3+U3+W3+Y3</f>
        <v>5013.29</v>
      </c>
    </row>
    <row r="4" spans="1:29" ht="12.75" customHeight="1" x14ac:dyDescent="0.2">
      <c r="A4" s="23" t="s">
        <v>51</v>
      </c>
      <c r="B4" s="38"/>
      <c r="C4" s="53">
        <v>67</v>
      </c>
      <c r="D4" s="48"/>
      <c r="E4" s="55">
        <v>82</v>
      </c>
      <c r="F4" s="38"/>
      <c r="G4" s="53">
        <v>114</v>
      </c>
      <c r="H4" s="48"/>
      <c r="I4" s="55">
        <v>64</v>
      </c>
      <c r="J4" s="38"/>
      <c r="K4" s="53">
        <v>24</v>
      </c>
      <c r="L4" s="48"/>
      <c r="M4" s="55">
        <v>17</v>
      </c>
      <c r="N4" s="38"/>
      <c r="O4" s="53">
        <v>79</v>
      </c>
      <c r="P4" s="48"/>
      <c r="Q4" s="55">
        <v>96</v>
      </c>
      <c r="R4" s="38"/>
      <c r="S4" s="53">
        <v>136</v>
      </c>
      <c r="T4" s="48"/>
      <c r="U4" s="55">
        <v>66</v>
      </c>
      <c r="V4" s="38"/>
      <c r="W4" s="53">
        <v>84</v>
      </c>
      <c r="X4" s="48"/>
      <c r="Y4" s="55">
        <v>49</v>
      </c>
      <c r="Z4" s="142"/>
      <c r="AA4" s="17">
        <f>C4+E4+G4+I4+K4+M4+O4+Q4+S4+U4+W4+Y4</f>
        <v>878</v>
      </c>
    </row>
    <row r="5" spans="1:29" ht="12.75" customHeight="1" x14ac:dyDescent="0.2">
      <c r="A5" s="13" t="s">
        <v>15</v>
      </c>
      <c r="B5" s="36"/>
      <c r="C5" s="60">
        <f>SUM(C3:C4)</f>
        <v>566.88</v>
      </c>
      <c r="D5" s="49"/>
      <c r="E5" s="22">
        <f>SUM(E3:E4)</f>
        <v>537.18000000000006</v>
      </c>
      <c r="F5" s="36"/>
      <c r="G5" s="60">
        <f>SUM(G3:G4)</f>
        <v>814.63</v>
      </c>
      <c r="H5" s="49"/>
      <c r="I5" s="22">
        <f>SUM(I3:I4)</f>
        <v>352.86</v>
      </c>
      <c r="J5" s="36"/>
      <c r="K5" s="60">
        <f>SUM(K3:K4)</f>
        <v>172.74</v>
      </c>
      <c r="L5" s="49"/>
      <c r="M5" s="22">
        <f>SUM(M3:M4)</f>
        <v>96</v>
      </c>
      <c r="N5" s="36"/>
      <c r="O5" s="60">
        <f>SUM(O3:O4)</f>
        <v>516</v>
      </c>
      <c r="P5" s="49"/>
      <c r="Q5" s="22">
        <f>SUM(Q3:Q4)</f>
        <v>661</v>
      </c>
      <c r="R5" s="36"/>
      <c r="S5" s="60">
        <f>SUM(S3:S4)</f>
        <v>727</v>
      </c>
      <c r="T5" s="49"/>
      <c r="U5" s="22">
        <f>SUM(U3:U4)</f>
        <v>525</v>
      </c>
      <c r="V5" s="36"/>
      <c r="W5" s="60">
        <f>SUM(W3:W4)</f>
        <v>577</v>
      </c>
      <c r="X5" s="49"/>
      <c r="Y5" s="22">
        <f>SUM(Y3:Y4)</f>
        <v>345</v>
      </c>
      <c r="Z5" s="143"/>
      <c r="AA5" s="19">
        <f>SUM(AA3:AA4)</f>
        <v>5891.29</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35011.589999999997</v>
      </c>
      <c r="D7" s="49"/>
      <c r="E7" s="299">
        <v>28143.439999999999</v>
      </c>
      <c r="F7" s="36"/>
      <c r="G7" s="298">
        <v>32985.620000000003</v>
      </c>
      <c r="H7" s="49"/>
      <c r="I7" s="299">
        <v>20473.3</v>
      </c>
      <c r="J7" s="36"/>
      <c r="K7" s="298">
        <v>9205.11</v>
      </c>
      <c r="L7" s="49"/>
      <c r="M7" s="299">
        <v>6541.22</v>
      </c>
      <c r="N7" s="36"/>
      <c r="O7" s="298">
        <v>25785.51</v>
      </c>
      <c r="P7" s="49"/>
      <c r="Q7" s="299">
        <v>41752.589999999997</v>
      </c>
      <c r="R7" s="36"/>
      <c r="S7" s="298">
        <v>51798.44</v>
      </c>
      <c r="T7" s="49"/>
      <c r="U7" s="299">
        <v>18356.57</v>
      </c>
      <c r="V7" s="36"/>
      <c r="W7" s="298">
        <v>39076.129999999997</v>
      </c>
      <c r="X7" s="49"/>
      <c r="Y7" s="299">
        <v>25316.33</v>
      </c>
      <c r="Z7" s="245"/>
      <c r="AA7" s="312">
        <f>C7+E7+G7+I7+K7+M7+O7+Q7+S7+U7+W7+Y7</f>
        <v>334445.85000000003</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47</v>
      </c>
      <c r="C10" s="32">
        <v>1775.22</v>
      </c>
      <c r="D10" s="48">
        <v>56</v>
      </c>
      <c r="E10" s="2">
        <v>1798.31</v>
      </c>
      <c r="F10" s="38">
        <v>76</v>
      </c>
      <c r="G10" s="32">
        <v>1538.31</v>
      </c>
      <c r="H10" s="48">
        <v>34</v>
      </c>
      <c r="I10" s="2">
        <v>846.61</v>
      </c>
      <c r="J10" s="38">
        <v>13</v>
      </c>
      <c r="K10" s="32">
        <v>533.07000000000005</v>
      </c>
      <c r="L10" s="48">
        <v>10</v>
      </c>
      <c r="M10" s="2">
        <v>255.03</v>
      </c>
      <c r="N10" s="38">
        <v>47</v>
      </c>
      <c r="O10" s="32">
        <v>1302.6099999999999</v>
      </c>
      <c r="P10" s="48">
        <v>41</v>
      </c>
      <c r="Q10" s="2">
        <v>341.77</v>
      </c>
      <c r="R10" s="38">
        <v>92</v>
      </c>
      <c r="S10" s="32">
        <v>2824.47</v>
      </c>
      <c r="T10" s="48">
        <v>26</v>
      </c>
      <c r="U10" s="2">
        <v>649.91</v>
      </c>
      <c r="V10" s="38">
        <v>43</v>
      </c>
      <c r="W10" s="32">
        <v>3719.74</v>
      </c>
      <c r="X10" s="48">
        <v>28</v>
      </c>
      <c r="Y10" s="2">
        <v>927.31</v>
      </c>
      <c r="Z10" s="143">
        <f t="shared" ref="Z10:AA13" si="0">B10+D10+F10+H10+J10+L10+N10+P10+R10+T10+V10+X10</f>
        <v>513</v>
      </c>
      <c r="AA10" s="16">
        <f t="shared" si="0"/>
        <v>16512.359999999997</v>
      </c>
    </row>
    <row r="11" spans="1:29" ht="12.75" customHeight="1" x14ac:dyDescent="0.2">
      <c r="A11" s="11" t="s">
        <v>29</v>
      </c>
      <c r="B11" s="38">
        <v>3</v>
      </c>
      <c r="C11" s="32">
        <v>20.55</v>
      </c>
      <c r="D11" s="48">
        <v>2</v>
      </c>
      <c r="E11" s="2">
        <v>40.43</v>
      </c>
      <c r="F11" s="38"/>
      <c r="G11" s="32"/>
      <c r="H11" s="48">
        <v>1</v>
      </c>
      <c r="I11" s="2">
        <v>58.16</v>
      </c>
      <c r="J11" s="38"/>
      <c r="K11" s="32"/>
      <c r="L11" s="48"/>
      <c r="M11" s="2"/>
      <c r="N11" s="38"/>
      <c r="O11" s="32"/>
      <c r="P11" s="48"/>
      <c r="Q11" s="2"/>
      <c r="R11" s="38"/>
      <c r="S11" s="32"/>
      <c r="T11" s="48">
        <v>1</v>
      </c>
      <c r="U11" s="2">
        <v>17.02</v>
      </c>
      <c r="V11" s="38">
        <v>5</v>
      </c>
      <c r="W11" s="32">
        <v>479.72</v>
      </c>
      <c r="X11" s="48">
        <v>3</v>
      </c>
      <c r="Y11" s="2">
        <v>25.95</v>
      </c>
      <c r="Z11" s="143">
        <f t="shared" si="0"/>
        <v>15</v>
      </c>
      <c r="AA11" s="16">
        <f t="shared" si="0"/>
        <v>641.83000000000004</v>
      </c>
    </row>
    <row r="12" spans="1:29" ht="12.75" customHeight="1" x14ac:dyDescent="0.2">
      <c r="A12" s="23" t="s">
        <v>35</v>
      </c>
      <c r="B12" s="38">
        <v>6</v>
      </c>
      <c r="C12" s="32">
        <v>127</v>
      </c>
      <c r="D12" s="48">
        <v>4</v>
      </c>
      <c r="E12" s="2">
        <v>173</v>
      </c>
      <c r="F12" s="38">
        <v>21</v>
      </c>
      <c r="G12" s="32">
        <v>552</v>
      </c>
      <c r="H12" s="48">
        <v>5</v>
      </c>
      <c r="I12" s="2">
        <v>122</v>
      </c>
      <c r="J12" s="38">
        <v>1</v>
      </c>
      <c r="K12" s="32">
        <v>152</v>
      </c>
      <c r="L12" s="48"/>
      <c r="M12" s="2"/>
      <c r="N12" s="38">
        <v>1</v>
      </c>
      <c r="O12" s="32">
        <v>106</v>
      </c>
      <c r="P12" s="48">
        <v>10</v>
      </c>
      <c r="Q12" s="2">
        <v>303</v>
      </c>
      <c r="R12" s="38">
        <v>4</v>
      </c>
      <c r="S12" s="32">
        <v>689</v>
      </c>
      <c r="T12" s="48">
        <v>0</v>
      </c>
      <c r="U12" s="2">
        <v>178</v>
      </c>
      <c r="V12" s="38">
        <v>5</v>
      </c>
      <c r="W12" s="32">
        <v>765</v>
      </c>
      <c r="X12" s="48">
        <v>1</v>
      </c>
      <c r="Y12" s="2">
        <v>40.01</v>
      </c>
      <c r="Z12" s="143">
        <f t="shared" si="0"/>
        <v>58</v>
      </c>
      <c r="AA12" s="16">
        <f t="shared" si="0"/>
        <v>3207.01</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v>1</v>
      </c>
      <c r="S13" s="33">
        <v>0</v>
      </c>
      <c r="T13" s="55">
        <v>1</v>
      </c>
      <c r="U13" s="4">
        <v>0</v>
      </c>
      <c r="V13" s="53"/>
      <c r="W13" s="33"/>
      <c r="X13" s="55"/>
      <c r="Y13" s="4"/>
      <c r="Z13" s="143">
        <f t="shared" si="0"/>
        <v>2</v>
      </c>
      <c r="AA13" s="16">
        <f t="shared" si="0"/>
        <v>0</v>
      </c>
    </row>
    <row r="14" spans="1:29" ht="12.75" customHeight="1" x14ac:dyDescent="0.2">
      <c r="A14" s="44" t="s">
        <v>22</v>
      </c>
      <c r="B14" s="36">
        <f t="shared" ref="B14:AA14" si="1">SUM(B10:B13)</f>
        <v>56</v>
      </c>
      <c r="C14" s="60">
        <f t="shared" si="1"/>
        <v>1922.77</v>
      </c>
      <c r="D14" s="49">
        <f t="shared" si="1"/>
        <v>62</v>
      </c>
      <c r="E14" s="22">
        <f t="shared" si="1"/>
        <v>2011.74</v>
      </c>
      <c r="F14" s="36">
        <f t="shared" si="1"/>
        <v>97</v>
      </c>
      <c r="G14" s="60">
        <f t="shared" si="1"/>
        <v>2090.31</v>
      </c>
      <c r="H14" s="49">
        <f t="shared" si="1"/>
        <v>40</v>
      </c>
      <c r="I14" s="22">
        <f t="shared" si="1"/>
        <v>1026.77</v>
      </c>
      <c r="J14" s="36">
        <f t="shared" si="1"/>
        <v>14</v>
      </c>
      <c r="K14" s="60">
        <f t="shared" si="1"/>
        <v>685.07</v>
      </c>
      <c r="L14" s="49">
        <f t="shared" si="1"/>
        <v>10</v>
      </c>
      <c r="M14" s="22">
        <f t="shared" si="1"/>
        <v>255.03</v>
      </c>
      <c r="N14" s="36">
        <f t="shared" si="1"/>
        <v>48</v>
      </c>
      <c r="O14" s="60">
        <f t="shared" si="1"/>
        <v>1408.61</v>
      </c>
      <c r="P14" s="49">
        <f t="shared" si="1"/>
        <v>51</v>
      </c>
      <c r="Q14" s="22">
        <f t="shared" si="1"/>
        <v>644.77</v>
      </c>
      <c r="R14" s="36">
        <f t="shared" si="1"/>
        <v>97</v>
      </c>
      <c r="S14" s="60">
        <f t="shared" si="1"/>
        <v>3513.47</v>
      </c>
      <c r="T14" s="49">
        <f t="shared" si="1"/>
        <v>28</v>
      </c>
      <c r="U14" s="22">
        <f t="shared" si="1"/>
        <v>844.93</v>
      </c>
      <c r="V14" s="36">
        <f t="shared" si="1"/>
        <v>53</v>
      </c>
      <c r="W14" s="60">
        <f t="shared" si="1"/>
        <v>4964.46</v>
      </c>
      <c r="X14" s="49">
        <f t="shared" si="1"/>
        <v>32</v>
      </c>
      <c r="Y14" s="22">
        <f t="shared" si="1"/>
        <v>993.27</v>
      </c>
      <c r="Z14" s="246">
        <f t="shared" si="1"/>
        <v>588</v>
      </c>
      <c r="AA14" s="47">
        <f t="shared" si="1"/>
        <v>20361.199999999997</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7" ht="12.75" customHeight="1" x14ac:dyDescent="0.2">
      <c r="A18" s="23" t="s">
        <v>24</v>
      </c>
      <c r="B18" s="38"/>
      <c r="C18" s="32"/>
      <c r="D18" s="48"/>
      <c r="E18" s="2"/>
      <c r="F18" s="38"/>
      <c r="G18" s="32"/>
      <c r="H18" s="48"/>
      <c r="I18" s="2"/>
      <c r="J18" s="38"/>
      <c r="K18" s="32"/>
      <c r="L18" s="48"/>
      <c r="M18" s="2"/>
      <c r="N18" s="38"/>
      <c r="O18" s="32"/>
      <c r="P18" s="48"/>
      <c r="Q18" s="2"/>
      <c r="R18" s="38"/>
      <c r="S18" s="32"/>
      <c r="T18" s="48"/>
      <c r="U18" s="2"/>
      <c r="V18" s="38"/>
      <c r="W18" s="32"/>
      <c r="X18" s="48"/>
      <c r="Y18" s="2"/>
      <c r="Z18" s="143">
        <f t="shared" si="2"/>
        <v>0</v>
      </c>
      <c r="AA18" s="16">
        <f t="shared" si="2"/>
        <v>0</v>
      </c>
    </row>
    <row r="19" spans="1:27" ht="12.75" customHeight="1" x14ac:dyDescent="0.2">
      <c r="A19" s="23" t="s">
        <v>83</v>
      </c>
      <c r="B19" s="36">
        <v>1</v>
      </c>
      <c r="C19" s="34">
        <v>272.7</v>
      </c>
      <c r="D19" s="49">
        <v>3</v>
      </c>
      <c r="E19" s="3">
        <v>393.59</v>
      </c>
      <c r="F19" s="36"/>
      <c r="G19" s="34"/>
      <c r="H19" s="49"/>
      <c r="I19" s="3"/>
      <c r="J19" s="36"/>
      <c r="K19" s="34"/>
      <c r="L19" s="49">
        <v>1</v>
      </c>
      <c r="M19" s="3">
        <v>500.98</v>
      </c>
      <c r="N19" s="36">
        <v>5</v>
      </c>
      <c r="O19" s="34">
        <v>1703.9</v>
      </c>
      <c r="P19" s="49">
        <v>2</v>
      </c>
      <c r="Q19" s="3">
        <v>714.25</v>
      </c>
      <c r="R19" s="36">
        <v>4</v>
      </c>
      <c r="S19" s="34">
        <v>1344.44</v>
      </c>
      <c r="T19" s="49">
        <v>2</v>
      </c>
      <c r="U19" s="3">
        <v>591.05999999999995</v>
      </c>
      <c r="V19" s="36">
        <v>2</v>
      </c>
      <c r="W19" s="34">
        <v>586.5</v>
      </c>
      <c r="X19" s="49"/>
      <c r="Y19" s="3"/>
      <c r="Z19" s="143">
        <f t="shared" si="2"/>
        <v>20</v>
      </c>
      <c r="AA19" s="16">
        <f t="shared" si="2"/>
        <v>6107.42</v>
      </c>
    </row>
    <row r="20" spans="1:27" ht="12.75" customHeight="1" x14ac:dyDescent="0.2">
      <c r="A20" s="23" t="s">
        <v>25</v>
      </c>
      <c r="B20" s="36">
        <v>2</v>
      </c>
      <c r="C20" s="34">
        <v>746.64</v>
      </c>
      <c r="D20" s="49"/>
      <c r="E20" s="3"/>
      <c r="F20" s="36">
        <v>3</v>
      </c>
      <c r="G20" s="34">
        <v>969.67</v>
      </c>
      <c r="H20" s="49"/>
      <c r="I20" s="3"/>
      <c r="J20" s="36"/>
      <c r="K20" s="34"/>
      <c r="L20" s="49"/>
      <c r="M20" s="3"/>
      <c r="N20" s="36">
        <v>1</v>
      </c>
      <c r="O20" s="34">
        <v>252.6</v>
      </c>
      <c r="P20" s="49"/>
      <c r="Q20" s="3"/>
      <c r="R20" s="36"/>
      <c r="S20" s="34"/>
      <c r="T20" s="49"/>
      <c r="U20" s="3"/>
      <c r="V20" s="36">
        <v>1</v>
      </c>
      <c r="W20" s="34">
        <v>94.65</v>
      </c>
      <c r="X20" s="49">
        <v>1</v>
      </c>
      <c r="Y20" s="3">
        <v>456.04</v>
      </c>
      <c r="Z20" s="143">
        <f t="shared" si="2"/>
        <v>8</v>
      </c>
      <c r="AA20" s="16">
        <f t="shared" si="2"/>
        <v>2519.6</v>
      </c>
    </row>
    <row r="21" spans="1:27" ht="12.75" customHeight="1" x14ac:dyDescent="0.2">
      <c r="A21" s="23" t="s">
        <v>85</v>
      </c>
      <c r="B21" s="53"/>
      <c r="C21" s="33"/>
      <c r="D21" s="55"/>
      <c r="E21" s="4"/>
      <c r="F21" s="53"/>
      <c r="G21" s="33"/>
      <c r="H21" s="55"/>
      <c r="I21" s="4"/>
      <c r="J21" s="38"/>
      <c r="K21" s="32"/>
      <c r="L21" s="48"/>
      <c r="M21" s="2"/>
      <c r="N21" s="38"/>
      <c r="O21" s="32"/>
      <c r="P21" s="48"/>
      <c r="Q21" s="2"/>
      <c r="R21" s="38"/>
      <c r="S21" s="32"/>
      <c r="T21" s="48"/>
      <c r="U21" s="2"/>
      <c r="V21" s="38"/>
      <c r="W21" s="32"/>
      <c r="X21" s="48"/>
      <c r="Y21" s="2"/>
      <c r="Z21" s="143">
        <f t="shared" si="2"/>
        <v>0</v>
      </c>
      <c r="AA21" s="16">
        <f t="shared" si="2"/>
        <v>0</v>
      </c>
    </row>
    <row r="22" spans="1:27" ht="12.75" customHeight="1" x14ac:dyDescent="0.2">
      <c r="A22" s="13" t="s">
        <v>23</v>
      </c>
      <c r="B22" s="36">
        <f t="shared" ref="B22:AA22" si="3">SUM(B17:B21)</f>
        <v>3</v>
      </c>
      <c r="C22" s="60">
        <f t="shared" si="3"/>
        <v>1019.3399999999999</v>
      </c>
      <c r="D22" s="49">
        <f t="shared" si="3"/>
        <v>3</v>
      </c>
      <c r="E22" s="22">
        <f t="shared" si="3"/>
        <v>393.59</v>
      </c>
      <c r="F22" s="36">
        <f t="shared" si="3"/>
        <v>3</v>
      </c>
      <c r="G22" s="60">
        <f t="shared" si="3"/>
        <v>969.67</v>
      </c>
      <c r="H22" s="49">
        <f t="shared" si="3"/>
        <v>0</v>
      </c>
      <c r="I22" s="22">
        <f t="shared" si="3"/>
        <v>0</v>
      </c>
      <c r="J22" s="66">
        <f t="shared" si="3"/>
        <v>0</v>
      </c>
      <c r="K22" s="62">
        <f t="shared" si="3"/>
        <v>0</v>
      </c>
      <c r="L22" s="64">
        <f t="shared" si="3"/>
        <v>1</v>
      </c>
      <c r="M22" s="63">
        <f t="shared" si="3"/>
        <v>500.98</v>
      </c>
      <c r="N22" s="66">
        <f t="shared" si="3"/>
        <v>6</v>
      </c>
      <c r="O22" s="62">
        <f t="shared" si="3"/>
        <v>1956.5</v>
      </c>
      <c r="P22" s="64">
        <f t="shared" si="3"/>
        <v>2</v>
      </c>
      <c r="Q22" s="63">
        <f t="shared" si="3"/>
        <v>714.25</v>
      </c>
      <c r="R22" s="66">
        <f t="shared" si="3"/>
        <v>4</v>
      </c>
      <c r="S22" s="62">
        <f t="shared" si="3"/>
        <v>1344.44</v>
      </c>
      <c r="T22" s="64">
        <f t="shared" si="3"/>
        <v>2</v>
      </c>
      <c r="U22" s="63">
        <f t="shared" si="3"/>
        <v>591.05999999999995</v>
      </c>
      <c r="V22" s="66">
        <f t="shared" si="3"/>
        <v>3</v>
      </c>
      <c r="W22" s="62">
        <f t="shared" si="3"/>
        <v>681.15</v>
      </c>
      <c r="X22" s="64">
        <f t="shared" si="3"/>
        <v>1</v>
      </c>
      <c r="Y22" s="63">
        <f t="shared" si="3"/>
        <v>456.04</v>
      </c>
      <c r="Z22" s="246">
        <f t="shared" si="3"/>
        <v>28</v>
      </c>
      <c r="AA22" s="47">
        <f t="shared" si="3"/>
        <v>8627.02</v>
      </c>
    </row>
    <row r="23" spans="1:27"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11</v>
      </c>
      <c r="C25" s="34">
        <v>252</v>
      </c>
      <c r="D25" s="49">
        <v>2</v>
      </c>
      <c r="E25" s="3">
        <v>60</v>
      </c>
      <c r="F25" s="36">
        <v>8</v>
      </c>
      <c r="G25" s="34">
        <v>328.5</v>
      </c>
      <c r="H25" s="49">
        <v>5</v>
      </c>
      <c r="I25" s="3">
        <v>254.94</v>
      </c>
      <c r="J25" s="36">
        <v>5</v>
      </c>
      <c r="K25" s="34">
        <v>50</v>
      </c>
      <c r="L25" s="49"/>
      <c r="M25" s="3"/>
      <c r="N25" s="36">
        <v>1</v>
      </c>
      <c r="O25" s="35">
        <v>10</v>
      </c>
      <c r="P25" s="49">
        <v>2</v>
      </c>
      <c r="Q25" s="57">
        <v>80</v>
      </c>
      <c r="R25" s="36">
        <v>0</v>
      </c>
      <c r="S25" s="35">
        <v>0</v>
      </c>
      <c r="T25" s="49">
        <v>14</v>
      </c>
      <c r="U25" s="57">
        <v>483</v>
      </c>
      <c r="V25" s="36">
        <v>37</v>
      </c>
      <c r="W25" s="35">
        <v>2516.5</v>
      </c>
      <c r="X25" s="49">
        <v>12</v>
      </c>
      <c r="Y25" s="57">
        <v>629.94000000000005</v>
      </c>
      <c r="Z25" s="143">
        <f>B25+D25+F25+H25+J25+L25+N25+P25+R25+T25+V25+X25</f>
        <v>97</v>
      </c>
      <c r="AA25" s="27">
        <f>C25+E25+G25+I25+K25+M25+O25+Q25+S25+U25+W25+Y25</f>
        <v>4664.88</v>
      </c>
    </row>
    <row r="26" spans="1:27" ht="12.75" customHeight="1" x14ac:dyDescent="0.2">
      <c r="A26" s="23" t="s">
        <v>81</v>
      </c>
      <c r="B26" s="36">
        <v>25</v>
      </c>
      <c r="C26" s="34">
        <v>1978.58</v>
      </c>
      <c r="D26" s="49">
        <v>43</v>
      </c>
      <c r="E26" s="3">
        <v>1358.8</v>
      </c>
      <c r="F26" s="36">
        <v>8</v>
      </c>
      <c r="G26" s="34">
        <v>113.08</v>
      </c>
      <c r="H26" s="49">
        <v>34</v>
      </c>
      <c r="I26" s="3">
        <v>821.18</v>
      </c>
      <c r="J26" s="36">
        <v>9</v>
      </c>
      <c r="K26" s="34">
        <v>209.65</v>
      </c>
      <c r="L26" s="49">
        <v>7</v>
      </c>
      <c r="M26" s="3">
        <v>134.76</v>
      </c>
      <c r="N26" s="36">
        <v>15</v>
      </c>
      <c r="O26" s="35">
        <v>207.15</v>
      </c>
      <c r="P26" s="49">
        <v>16</v>
      </c>
      <c r="Q26" s="57">
        <v>242.31</v>
      </c>
      <c r="R26" s="36">
        <v>15</v>
      </c>
      <c r="S26" s="35">
        <v>851.84</v>
      </c>
      <c r="T26" s="49">
        <v>28</v>
      </c>
      <c r="U26" s="57">
        <v>633.03</v>
      </c>
      <c r="V26" s="36">
        <v>49</v>
      </c>
      <c r="W26" s="35">
        <v>914.35</v>
      </c>
      <c r="X26" s="49">
        <v>59</v>
      </c>
      <c r="Y26" s="57">
        <v>1698.4</v>
      </c>
      <c r="Z26" s="143">
        <f>B26+D26+F26+H26+J26+L26+N26+P26+R26+T26+V26+X26</f>
        <v>308</v>
      </c>
      <c r="AA26" s="27">
        <f>C26+E26+G26+I26+K26+M26+O26+Q26+S26+U26+W26+Y26</f>
        <v>9163.130000000001</v>
      </c>
    </row>
    <row r="27" spans="1:27" s="164" customFormat="1" ht="12.75" customHeight="1" x14ac:dyDescent="0.2">
      <c r="A27" s="121" t="s">
        <v>37</v>
      </c>
      <c r="B27" s="134">
        <f t="shared" ref="B27:Y27" si="4">B25+B26</f>
        <v>36</v>
      </c>
      <c r="C27" s="201">
        <f t="shared" si="4"/>
        <v>2230.58</v>
      </c>
      <c r="D27" s="202">
        <f t="shared" si="4"/>
        <v>45</v>
      </c>
      <c r="E27" s="203">
        <f t="shared" si="4"/>
        <v>1418.8</v>
      </c>
      <c r="F27" s="134">
        <f t="shared" si="4"/>
        <v>16</v>
      </c>
      <c r="G27" s="201">
        <f t="shared" si="4"/>
        <v>441.58</v>
      </c>
      <c r="H27" s="202">
        <f t="shared" si="4"/>
        <v>39</v>
      </c>
      <c r="I27" s="203">
        <f t="shared" si="4"/>
        <v>1076.1199999999999</v>
      </c>
      <c r="J27" s="134">
        <f t="shared" si="4"/>
        <v>14</v>
      </c>
      <c r="K27" s="201">
        <f t="shared" si="4"/>
        <v>259.64999999999998</v>
      </c>
      <c r="L27" s="202">
        <f t="shared" si="4"/>
        <v>7</v>
      </c>
      <c r="M27" s="203">
        <f t="shared" si="4"/>
        <v>134.76</v>
      </c>
      <c r="N27" s="134">
        <f t="shared" si="4"/>
        <v>16</v>
      </c>
      <c r="O27" s="201">
        <f t="shared" si="4"/>
        <v>217.15</v>
      </c>
      <c r="P27" s="202">
        <f t="shared" si="4"/>
        <v>18</v>
      </c>
      <c r="Q27" s="203">
        <f t="shared" si="4"/>
        <v>322.31</v>
      </c>
      <c r="R27" s="134">
        <f t="shared" si="4"/>
        <v>15</v>
      </c>
      <c r="S27" s="201">
        <f t="shared" si="4"/>
        <v>851.84</v>
      </c>
      <c r="T27" s="202">
        <f t="shared" si="4"/>
        <v>42</v>
      </c>
      <c r="U27" s="203">
        <f t="shared" si="4"/>
        <v>1116.03</v>
      </c>
      <c r="V27" s="134">
        <f t="shared" si="4"/>
        <v>86</v>
      </c>
      <c r="W27" s="201">
        <f t="shared" si="4"/>
        <v>3430.85</v>
      </c>
      <c r="X27" s="202">
        <f t="shared" si="4"/>
        <v>71</v>
      </c>
      <c r="Y27" s="203">
        <f t="shared" si="4"/>
        <v>2328.34</v>
      </c>
      <c r="Z27" s="233">
        <f t="shared" ref="Z27:AA27" si="5">SUM(Z25:Z26)</f>
        <v>405</v>
      </c>
      <c r="AA27" s="310">
        <f t="shared" si="5"/>
        <v>13828.010000000002</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5172.6899999999996</v>
      </c>
      <c r="D29" s="49"/>
      <c r="E29" s="22">
        <f>SUM(E14+E22+E27)</f>
        <v>3824.13</v>
      </c>
      <c r="F29" s="36"/>
      <c r="G29" s="60">
        <f>SUM(G14+G22+G27)</f>
        <v>3501.56</v>
      </c>
      <c r="H29" s="49"/>
      <c r="I29" s="22">
        <f>SUM(I14+I22+I27)</f>
        <v>2102.89</v>
      </c>
      <c r="J29" s="36"/>
      <c r="K29" s="60">
        <f>SUM(K14+K22+K27)</f>
        <v>944.72</v>
      </c>
      <c r="L29" s="49"/>
      <c r="M29" s="22">
        <f>SUM(M14+M22+M27)</f>
        <v>890.77</v>
      </c>
      <c r="N29" s="36"/>
      <c r="O29" s="60">
        <f>SUM(O14+O22+O27)</f>
        <v>3582.2599999999998</v>
      </c>
      <c r="P29" s="49"/>
      <c r="Q29" s="22">
        <f>SUM(Q14+Q22+Q27)</f>
        <v>1681.33</v>
      </c>
      <c r="R29" s="36"/>
      <c r="S29" s="60">
        <f>SUM(S14+S22+S27)</f>
        <v>5709.75</v>
      </c>
      <c r="T29" s="49"/>
      <c r="U29" s="22">
        <f>SUM(U14+U22+U27)</f>
        <v>2552.0199999999995</v>
      </c>
      <c r="V29" s="36"/>
      <c r="W29" s="60">
        <f>SUM(W14+W22+W27)</f>
        <v>9076.4599999999991</v>
      </c>
      <c r="X29" s="49"/>
      <c r="Y29" s="22">
        <f>SUM(Y14+Y22+Y27)</f>
        <v>3777.65</v>
      </c>
      <c r="Z29" s="143"/>
      <c r="AA29" s="18">
        <f>SUM(AA14+AA22+AA27)</f>
        <v>42816.229999999996</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c r="C32" s="180"/>
      <c r="D32" s="170"/>
      <c r="E32" s="170"/>
      <c r="F32" s="180"/>
      <c r="G32" s="180"/>
      <c r="H32" s="170"/>
      <c r="I32" s="170"/>
      <c r="J32" s="180"/>
      <c r="K32" s="180"/>
      <c r="L32" s="170"/>
      <c r="M32" s="170"/>
      <c r="N32" s="180">
        <v>1</v>
      </c>
      <c r="O32" s="180">
        <v>289.5</v>
      </c>
      <c r="P32" s="170"/>
      <c r="Q32" s="170"/>
      <c r="R32" s="180">
        <v>7</v>
      </c>
      <c r="S32" s="180">
        <v>888.79</v>
      </c>
      <c r="T32" s="170">
        <v>1</v>
      </c>
      <c r="U32" s="170">
        <v>1443.1</v>
      </c>
      <c r="V32" s="180">
        <v>3</v>
      </c>
      <c r="W32" s="180">
        <v>519.42999999999995</v>
      </c>
      <c r="X32" s="170"/>
      <c r="Y32" s="170"/>
      <c r="Z32" s="101">
        <f t="shared" ref="Z32:AA35" si="6">SUM(B32+D32+F32+H32+J32+L32+N32+P32+R32+T32+V32+X32)</f>
        <v>12</v>
      </c>
      <c r="AA32" s="189">
        <f t="shared" si="6"/>
        <v>3140.8199999999997</v>
      </c>
    </row>
    <row r="33" spans="1:31" s="191" customFormat="1" x14ac:dyDescent="0.2">
      <c r="A33" s="179" t="s">
        <v>99</v>
      </c>
      <c r="B33" s="180">
        <v>2</v>
      </c>
      <c r="C33" s="180">
        <v>723.45</v>
      </c>
      <c r="D33" s="170"/>
      <c r="E33" s="170"/>
      <c r="F33" s="180">
        <v>3</v>
      </c>
      <c r="G33" s="180">
        <v>822.57</v>
      </c>
      <c r="H33" s="170">
        <v>-1</v>
      </c>
      <c r="I33" s="170">
        <v>-474.34</v>
      </c>
      <c r="J33" s="180">
        <v>2</v>
      </c>
      <c r="K33" s="180">
        <v>776.88</v>
      </c>
      <c r="L33" s="170"/>
      <c r="M33" s="170"/>
      <c r="N33" s="180"/>
      <c r="O33" s="180"/>
      <c r="P33" s="170">
        <v>13</v>
      </c>
      <c r="Q33" s="170">
        <v>2284.06</v>
      </c>
      <c r="R33" s="180">
        <v>1</v>
      </c>
      <c r="S33" s="180">
        <v>167.43</v>
      </c>
      <c r="T33" s="170">
        <v>2</v>
      </c>
      <c r="U33" s="170">
        <v>178.54</v>
      </c>
      <c r="V33" s="180">
        <v>9</v>
      </c>
      <c r="W33" s="180">
        <v>6977.44</v>
      </c>
      <c r="X33" s="170">
        <v>3</v>
      </c>
      <c r="Y33" s="170">
        <v>744.56</v>
      </c>
      <c r="Z33" s="101">
        <f t="shared" si="6"/>
        <v>34</v>
      </c>
      <c r="AA33" s="189">
        <f t="shared" si="6"/>
        <v>12200.589999999998</v>
      </c>
    </row>
    <row r="34" spans="1:31" s="191" customFormat="1" x14ac:dyDescent="0.2">
      <c r="A34" s="179" t="s">
        <v>88</v>
      </c>
      <c r="B34" s="180">
        <v>4</v>
      </c>
      <c r="C34" s="180">
        <v>1326.28</v>
      </c>
      <c r="D34" s="170">
        <v>6</v>
      </c>
      <c r="E34" s="170">
        <v>707.42</v>
      </c>
      <c r="F34" s="180">
        <v>17</v>
      </c>
      <c r="G34" s="180">
        <v>1100.93</v>
      </c>
      <c r="H34" s="170">
        <v>5</v>
      </c>
      <c r="I34" s="170">
        <v>595.70000000000005</v>
      </c>
      <c r="J34" s="180">
        <v>1</v>
      </c>
      <c r="K34" s="180">
        <v>86.5</v>
      </c>
      <c r="L34" s="170"/>
      <c r="M34" s="170"/>
      <c r="N34" s="180">
        <v>4</v>
      </c>
      <c r="O34" s="180">
        <v>331.79</v>
      </c>
      <c r="P34" s="170">
        <v>6</v>
      </c>
      <c r="Q34" s="170">
        <v>1098.58</v>
      </c>
      <c r="R34" s="180">
        <v>11</v>
      </c>
      <c r="S34" s="180">
        <v>3233.25</v>
      </c>
      <c r="T34" s="170">
        <v>1</v>
      </c>
      <c r="U34" s="170">
        <v>86.5</v>
      </c>
      <c r="V34" s="180">
        <v>2</v>
      </c>
      <c r="W34" s="180">
        <v>291.87</v>
      </c>
      <c r="X34" s="170">
        <v>3</v>
      </c>
      <c r="Y34" s="170">
        <v>575.5</v>
      </c>
      <c r="Z34" s="101">
        <f t="shared" si="6"/>
        <v>60</v>
      </c>
      <c r="AA34" s="189">
        <f t="shared" si="6"/>
        <v>9434.3200000000015</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6</v>
      </c>
      <c r="C36" s="176">
        <f t="shared" si="7"/>
        <v>2049.73</v>
      </c>
      <c r="D36" s="244">
        <f t="shared" si="7"/>
        <v>6</v>
      </c>
      <c r="E36" s="177">
        <f t="shared" si="7"/>
        <v>707.42</v>
      </c>
      <c r="F36" s="243">
        <f t="shared" si="7"/>
        <v>20</v>
      </c>
      <c r="G36" s="176">
        <f t="shared" si="7"/>
        <v>1923.5</v>
      </c>
      <c r="H36" s="244">
        <f t="shared" si="7"/>
        <v>4</v>
      </c>
      <c r="I36" s="177">
        <f t="shared" si="7"/>
        <v>121.36000000000007</v>
      </c>
      <c r="J36" s="243">
        <f t="shared" si="7"/>
        <v>3</v>
      </c>
      <c r="K36" s="176">
        <f t="shared" si="7"/>
        <v>863.38</v>
      </c>
      <c r="L36" s="244">
        <f t="shared" si="7"/>
        <v>0</v>
      </c>
      <c r="M36" s="177">
        <f t="shared" si="7"/>
        <v>0</v>
      </c>
      <c r="N36" s="243">
        <f t="shared" si="7"/>
        <v>5</v>
      </c>
      <c r="O36" s="176">
        <f t="shared" si="7"/>
        <v>621.29</v>
      </c>
      <c r="P36" s="244">
        <f t="shared" si="7"/>
        <v>19</v>
      </c>
      <c r="Q36" s="177">
        <f t="shared" si="7"/>
        <v>3382.64</v>
      </c>
      <c r="R36" s="243">
        <f t="shared" si="7"/>
        <v>19</v>
      </c>
      <c r="S36" s="176">
        <f t="shared" si="7"/>
        <v>4289.47</v>
      </c>
      <c r="T36" s="244">
        <f t="shared" si="7"/>
        <v>4</v>
      </c>
      <c r="U36" s="177">
        <f t="shared" si="7"/>
        <v>1708.1399999999999</v>
      </c>
      <c r="V36" s="243">
        <f t="shared" si="7"/>
        <v>14</v>
      </c>
      <c r="W36" s="176">
        <f t="shared" si="7"/>
        <v>7788.74</v>
      </c>
      <c r="X36" s="244">
        <f t="shared" si="7"/>
        <v>6</v>
      </c>
      <c r="Y36" s="177">
        <f t="shared" si="7"/>
        <v>1320.06</v>
      </c>
      <c r="Z36" s="250">
        <f t="shared" si="7"/>
        <v>106</v>
      </c>
      <c r="AA36" s="178">
        <f t="shared" si="7"/>
        <v>24775.73</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2556.0799999999995</v>
      </c>
      <c r="D40" s="255"/>
      <c r="E40" s="256">
        <f>E29-E5-E36</f>
        <v>2579.5299999999997</v>
      </c>
      <c r="F40" s="256"/>
      <c r="G40" s="256">
        <f>G29-G5-G36</f>
        <v>763.42999999999984</v>
      </c>
      <c r="H40" s="255"/>
      <c r="I40" s="256">
        <f>I29-I5-I36</f>
        <v>1628.6699999999996</v>
      </c>
      <c r="J40" s="255"/>
      <c r="K40" s="256">
        <f>K29-K5-K36</f>
        <v>-91.399999999999977</v>
      </c>
      <c r="L40" s="255"/>
      <c r="M40" s="256">
        <f>M29-M5-M36</f>
        <v>794.77</v>
      </c>
      <c r="N40" s="256"/>
      <c r="O40" s="256">
        <f>O29-O5-O36</f>
        <v>2444.9699999999998</v>
      </c>
      <c r="P40" s="255"/>
      <c r="Q40" s="256">
        <f>Q29-Q5-Q36</f>
        <v>-2362.31</v>
      </c>
      <c r="R40" s="255"/>
      <c r="S40" s="256">
        <f>S29-S5-S36</f>
        <v>693.27999999999975</v>
      </c>
      <c r="T40" s="255"/>
      <c r="U40" s="256">
        <f>U29-U5-U36</f>
        <v>318.87999999999965</v>
      </c>
      <c r="V40" s="255"/>
      <c r="W40" s="256">
        <f>W29-W5-W36</f>
        <v>710.71999999999935</v>
      </c>
      <c r="X40" s="255"/>
      <c r="Y40" s="256">
        <f>Y29-Y5-Y36</f>
        <v>2112.59</v>
      </c>
      <c r="Z40" s="255"/>
      <c r="AA40" s="256">
        <f>AA29-AA5-AA36</f>
        <v>12149.209999999995</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62</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412</v>
      </c>
      <c r="C3" s="32">
        <v>2494.8000000000002</v>
      </c>
      <c r="D3" s="49">
        <v>455</v>
      </c>
      <c r="E3" s="2">
        <v>3259.24</v>
      </c>
      <c r="F3" s="36">
        <v>206</v>
      </c>
      <c r="G3" s="32">
        <v>1172.1199999999999</v>
      </c>
      <c r="H3" s="49">
        <v>162</v>
      </c>
      <c r="I3" s="2">
        <v>1117.76</v>
      </c>
      <c r="J3" s="36">
        <v>205</v>
      </c>
      <c r="K3" s="32">
        <v>1809.92</v>
      </c>
      <c r="L3" s="49">
        <v>53</v>
      </c>
      <c r="M3" s="2">
        <v>285</v>
      </c>
      <c r="N3" s="36">
        <v>121</v>
      </c>
      <c r="O3" s="32">
        <v>596</v>
      </c>
      <c r="P3" s="49">
        <v>144</v>
      </c>
      <c r="Q3" s="2">
        <v>820</v>
      </c>
      <c r="R3" s="36">
        <v>240</v>
      </c>
      <c r="S3" s="32">
        <v>1330</v>
      </c>
      <c r="T3" s="49">
        <v>220</v>
      </c>
      <c r="U3" s="2">
        <v>1080</v>
      </c>
      <c r="V3" s="36">
        <v>174</v>
      </c>
      <c r="W3" s="32">
        <v>991</v>
      </c>
      <c r="X3" s="49">
        <v>283</v>
      </c>
      <c r="Y3" s="2">
        <v>1610</v>
      </c>
      <c r="Z3" s="143">
        <f>B3+D3+F3+H3+J3+L3+N3+P3+R3+T3+V3+X3</f>
        <v>2675</v>
      </c>
      <c r="AA3" s="16">
        <f>C3+E3+G3+I3+K3+M3+O3+Q3+S3+U3+W3+Y3</f>
        <v>16565.84</v>
      </c>
    </row>
    <row r="4" spans="1:29" ht="12.75" customHeight="1" x14ac:dyDescent="0.2">
      <c r="A4" s="23" t="s">
        <v>51</v>
      </c>
      <c r="B4" s="38"/>
      <c r="C4" s="53">
        <v>412</v>
      </c>
      <c r="D4" s="48"/>
      <c r="E4" s="55">
        <v>455</v>
      </c>
      <c r="F4" s="38"/>
      <c r="G4" s="53">
        <v>206</v>
      </c>
      <c r="H4" s="48"/>
      <c r="I4" s="55">
        <v>162</v>
      </c>
      <c r="J4" s="38"/>
      <c r="K4" s="53">
        <v>205</v>
      </c>
      <c r="L4" s="48"/>
      <c r="M4" s="55">
        <v>53</v>
      </c>
      <c r="N4" s="38"/>
      <c r="O4" s="53">
        <v>121</v>
      </c>
      <c r="P4" s="48"/>
      <c r="Q4" s="55">
        <v>144</v>
      </c>
      <c r="R4" s="38"/>
      <c r="S4" s="53">
        <v>240</v>
      </c>
      <c r="T4" s="48"/>
      <c r="U4" s="55">
        <v>220</v>
      </c>
      <c r="V4" s="38"/>
      <c r="W4" s="53">
        <v>174</v>
      </c>
      <c r="X4" s="48"/>
      <c r="Y4" s="55">
        <v>283</v>
      </c>
      <c r="Z4" s="142"/>
      <c r="AA4" s="17">
        <f>C4+E4+G4+I4+K4+M4+O4+Q4+S4+U4+W4+Y4</f>
        <v>2675</v>
      </c>
    </row>
    <row r="5" spans="1:29" ht="12.75" customHeight="1" x14ac:dyDescent="0.2">
      <c r="A5" s="13" t="s">
        <v>15</v>
      </c>
      <c r="B5" s="36"/>
      <c r="C5" s="60">
        <f>SUM(C3:C4)</f>
        <v>2906.8</v>
      </c>
      <c r="D5" s="49"/>
      <c r="E5" s="22">
        <f>SUM(E3:E4)</f>
        <v>3714.24</v>
      </c>
      <c r="F5" s="36"/>
      <c r="G5" s="60">
        <f>SUM(G3:G4)</f>
        <v>1378.12</v>
      </c>
      <c r="H5" s="49"/>
      <c r="I5" s="22">
        <f>SUM(I3:I4)</f>
        <v>1279.76</v>
      </c>
      <c r="J5" s="36"/>
      <c r="K5" s="60">
        <f>SUM(K3:K4)</f>
        <v>2014.92</v>
      </c>
      <c r="L5" s="49"/>
      <c r="M5" s="22">
        <f>SUM(M3:M4)</f>
        <v>338</v>
      </c>
      <c r="N5" s="36"/>
      <c r="O5" s="60">
        <f>SUM(O3:O4)</f>
        <v>717</v>
      </c>
      <c r="P5" s="49"/>
      <c r="Q5" s="22">
        <f>SUM(Q3:Q4)</f>
        <v>964</v>
      </c>
      <c r="R5" s="36"/>
      <c r="S5" s="60">
        <f>SUM(S3:S4)</f>
        <v>1570</v>
      </c>
      <c r="T5" s="49"/>
      <c r="U5" s="22">
        <f>SUM(U3:U4)</f>
        <v>1300</v>
      </c>
      <c r="V5" s="36"/>
      <c r="W5" s="60">
        <f>SUM(W3:W4)</f>
        <v>1165</v>
      </c>
      <c r="X5" s="49"/>
      <c r="Y5" s="22">
        <f>SUM(Y3:Y4)</f>
        <v>1893</v>
      </c>
      <c r="Z5" s="143"/>
      <c r="AA5" s="19">
        <f>SUM(AA3:AA4)</f>
        <v>19240.84</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163829.43</v>
      </c>
      <c r="D7" s="49"/>
      <c r="E7" s="299">
        <v>228786.29</v>
      </c>
      <c r="F7" s="36"/>
      <c r="G7" s="298">
        <v>70211.710000000006</v>
      </c>
      <c r="H7" s="49"/>
      <c r="I7" s="299">
        <v>43050.21</v>
      </c>
      <c r="J7" s="36"/>
      <c r="K7" s="298">
        <v>111927.85</v>
      </c>
      <c r="L7" s="49"/>
      <c r="M7" s="299">
        <v>14463.85</v>
      </c>
      <c r="N7" s="36"/>
      <c r="O7" s="298">
        <v>41919.65</v>
      </c>
      <c r="P7" s="49"/>
      <c r="Q7" s="299">
        <v>58438.7</v>
      </c>
      <c r="R7" s="36"/>
      <c r="S7" s="298">
        <v>73891.47</v>
      </c>
      <c r="T7" s="49"/>
      <c r="U7" s="299">
        <v>78254.289999999994</v>
      </c>
      <c r="V7" s="36"/>
      <c r="W7" s="298">
        <v>56852.97</v>
      </c>
      <c r="X7" s="49"/>
      <c r="Y7" s="299">
        <v>92867.07</v>
      </c>
      <c r="Z7" s="245"/>
      <c r="AA7" s="312">
        <f>C7+E7+G7+I7+K7+M7+O7+Q7+S7+U7+W7+Y7</f>
        <v>1034493.49</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219</v>
      </c>
      <c r="C10" s="32">
        <v>5251.33</v>
      </c>
      <c r="D10" s="48">
        <v>261</v>
      </c>
      <c r="E10" s="2">
        <v>9405.1299999999992</v>
      </c>
      <c r="F10" s="38">
        <v>121</v>
      </c>
      <c r="G10" s="32">
        <v>3311.05</v>
      </c>
      <c r="H10" s="48">
        <v>88</v>
      </c>
      <c r="I10" s="2">
        <v>2025.23</v>
      </c>
      <c r="J10" s="38">
        <v>73</v>
      </c>
      <c r="K10" s="32">
        <v>2310.96</v>
      </c>
      <c r="L10" s="48">
        <v>26</v>
      </c>
      <c r="M10" s="2">
        <v>591.11</v>
      </c>
      <c r="N10" s="38">
        <v>83</v>
      </c>
      <c r="O10" s="32">
        <v>2149.65</v>
      </c>
      <c r="P10" s="48">
        <v>93</v>
      </c>
      <c r="Q10" s="2">
        <v>3058.44</v>
      </c>
      <c r="R10" s="38">
        <v>138</v>
      </c>
      <c r="S10" s="32">
        <v>3335.01</v>
      </c>
      <c r="T10" s="48">
        <v>151</v>
      </c>
      <c r="U10" s="48">
        <v>3789.82</v>
      </c>
      <c r="V10" s="38">
        <v>90</v>
      </c>
      <c r="W10" s="32">
        <v>2669.03</v>
      </c>
      <c r="X10" s="48">
        <v>126</v>
      </c>
      <c r="Y10" s="2">
        <v>3569.05</v>
      </c>
      <c r="Z10" s="143">
        <f t="shared" ref="Z10:AA13" si="0">B10+D10+F10+H10+J10+L10+N10+P10+R10+T10+V10+X10</f>
        <v>1469</v>
      </c>
      <c r="AA10" s="16">
        <f t="shared" si="0"/>
        <v>41465.81</v>
      </c>
    </row>
    <row r="11" spans="1:29" ht="12.75" customHeight="1" x14ac:dyDescent="0.2">
      <c r="A11" s="11" t="s">
        <v>29</v>
      </c>
      <c r="B11" s="38">
        <v>15</v>
      </c>
      <c r="C11" s="32">
        <v>1162.04</v>
      </c>
      <c r="D11" s="48">
        <v>31</v>
      </c>
      <c r="E11" s="2">
        <v>3155.35</v>
      </c>
      <c r="F11" s="38">
        <v>1</v>
      </c>
      <c r="G11" s="32">
        <v>146.12</v>
      </c>
      <c r="H11" s="48">
        <v>1</v>
      </c>
      <c r="I11" s="2">
        <v>4.37</v>
      </c>
      <c r="J11" s="38">
        <v>17</v>
      </c>
      <c r="K11" s="32">
        <v>376.09</v>
      </c>
      <c r="L11" s="48">
        <v>1</v>
      </c>
      <c r="M11" s="2">
        <v>8.92</v>
      </c>
      <c r="N11" s="38">
        <v>1</v>
      </c>
      <c r="O11" s="32">
        <v>10.4</v>
      </c>
      <c r="P11" s="48">
        <v>1</v>
      </c>
      <c r="Q11" s="2">
        <v>8.93</v>
      </c>
      <c r="R11" s="38">
        <v>2</v>
      </c>
      <c r="S11" s="32">
        <v>18.03</v>
      </c>
      <c r="T11" s="48">
        <v>1</v>
      </c>
      <c r="U11" s="2">
        <v>8.35</v>
      </c>
      <c r="V11" s="38">
        <v>2</v>
      </c>
      <c r="W11" s="32">
        <v>27.27</v>
      </c>
      <c r="X11" s="48">
        <v>7</v>
      </c>
      <c r="Y11" s="2">
        <v>77.62</v>
      </c>
      <c r="Z11" s="143">
        <f t="shared" si="0"/>
        <v>80</v>
      </c>
      <c r="AA11" s="16">
        <f t="shared" si="0"/>
        <v>5003.49</v>
      </c>
    </row>
    <row r="12" spans="1:29" ht="12.75" customHeight="1" x14ac:dyDescent="0.2">
      <c r="A12" s="23" t="s">
        <v>35</v>
      </c>
      <c r="B12" s="38">
        <v>34</v>
      </c>
      <c r="C12" s="32">
        <v>3033</v>
      </c>
      <c r="D12" s="48">
        <v>20</v>
      </c>
      <c r="E12" s="2">
        <v>1627</v>
      </c>
      <c r="F12" s="38">
        <v>15</v>
      </c>
      <c r="G12" s="32">
        <v>1882</v>
      </c>
      <c r="H12" s="48">
        <v>16</v>
      </c>
      <c r="I12" s="2">
        <v>1801</v>
      </c>
      <c r="J12" s="38">
        <v>3</v>
      </c>
      <c r="K12" s="32">
        <v>308</v>
      </c>
      <c r="L12" s="48">
        <v>1</v>
      </c>
      <c r="M12" s="2">
        <v>30</v>
      </c>
      <c r="N12" s="38"/>
      <c r="O12" s="32"/>
      <c r="P12" s="48">
        <v>1</v>
      </c>
      <c r="Q12" s="2">
        <v>216</v>
      </c>
      <c r="R12" s="38">
        <v>4</v>
      </c>
      <c r="S12" s="32">
        <v>357</v>
      </c>
      <c r="T12" s="48">
        <v>8</v>
      </c>
      <c r="U12" s="2">
        <v>928.03</v>
      </c>
      <c r="V12" s="38">
        <v>2</v>
      </c>
      <c r="W12" s="32">
        <v>66.430000000000007</v>
      </c>
      <c r="X12" s="48">
        <v>10</v>
      </c>
      <c r="Y12" s="2">
        <v>955</v>
      </c>
      <c r="Z12" s="143">
        <f t="shared" si="0"/>
        <v>114</v>
      </c>
      <c r="AA12" s="16">
        <f t="shared" si="0"/>
        <v>11203.460000000001</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c r="S13" s="33"/>
      <c r="T13" s="55"/>
      <c r="U13" s="4"/>
      <c r="V13" s="53"/>
      <c r="W13" s="33"/>
      <c r="X13" s="55"/>
      <c r="Y13" s="4"/>
      <c r="Z13" s="143">
        <f t="shared" si="0"/>
        <v>0</v>
      </c>
      <c r="AA13" s="16">
        <f t="shared" si="0"/>
        <v>0</v>
      </c>
    </row>
    <row r="14" spans="1:29" ht="12.75" customHeight="1" x14ac:dyDescent="0.2">
      <c r="A14" s="44" t="s">
        <v>22</v>
      </c>
      <c r="B14" s="36">
        <f t="shared" ref="B14:AA14" si="1">SUM(B10:B13)</f>
        <v>268</v>
      </c>
      <c r="C14" s="60">
        <f t="shared" si="1"/>
        <v>9446.369999999999</v>
      </c>
      <c r="D14" s="49">
        <f t="shared" si="1"/>
        <v>312</v>
      </c>
      <c r="E14" s="22">
        <f t="shared" si="1"/>
        <v>14187.48</v>
      </c>
      <c r="F14" s="36">
        <f t="shared" si="1"/>
        <v>137</v>
      </c>
      <c r="G14" s="60">
        <f t="shared" si="1"/>
        <v>5339.17</v>
      </c>
      <c r="H14" s="49">
        <f t="shared" si="1"/>
        <v>105</v>
      </c>
      <c r="I14" s="22">
        <f t="shared" si="1"/>
        <v>3830.6</v>
      </c>
      <c r="J14" s="36">
        <f t="shared" si="1"/>
        <v>93</v>
      </c>
      <c r="K14" s="60">
        <f t="shared" si="1"/>
        <v>2995.05</v>
      </c>
      <c r="L14" s="49">
        <f t="shared" si="1"/>
        <v>28</v>
      </c>
      <c r="M14" s="22">
        <f t="shared" si="1"/>
        <v>630.03</v>
      </c>
      <c r="N14" s="36">
        <f t="shared" si="1"/>
        <v>84</v>
      </c>
      <c r="O14" s="60">
        <f t="shared" si="1"/>
        <v>2160.0500000000002</v>
      </c>
      <c r="P14" s="49">
        <f t="shared" si="1"/>
        <v>95</v>
      </c>
      <c r="Q14" s="22">
        <f t="shared" si="1"/>
        <v>3283.37</v>
      </c>
      <c r="R14" s="36">
        <f t="shared" si="1"/>
        <v>144</v>
      </c>
      <c r="S14" s="60">
        <f t="shared" si="1"/>
        <v>3710.0400000000004</v>
      </c>
      <c r="T14" s="49">
        <f t="shared" si="1"/>
        <v>160</v>
      </c>
      <c r="U14" s="22">
        <f t="shared" si="1"/>
        <v>4726.2</v>
      </c>
      <c r="V14" s="36">
        <f t="shared" si="1"/>
        <v>94</v>
      </c>
      <c r="W14" s="60">
        <f t="shared" si="1"/>
        <v>2762.73</v>
      </c>
      <c r="X14" s="49">
        <f t="shared" si="1"/>
        <v>143</v>
      </c>
      <c r="Y14" s="22">
        <f t="shared" si="1"/>
        <v>4601.67</v>
      </c>
      <c r="Z14" s="246">
        <f t="shared" si="1"/>
        <v>1663</v>
      </c>
      <c r="AA14" s="47">
        <f t="shared" si="1"/>
        <v>57672.759999999995</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v>22</v>
      </c>
      <c r="C17" s="34">
        <v>808.28</v>
      </c>
      <c r="D17" s="49">
        <v>58</v>
      </c>
      <c r="E17" s="3">
        <v>3098.2</v>
      </c>
      <c r="F17" s="36">
        <v>-1</v>
      </c>
      <c r="G17" s="34">
        <v>-34.82</v>
      </c>
      <c r="H17" s="49"/>
      <c r="I17" s="3"/>
      <c r="J17" s="36"/>
      <c r="K17" s="34"/>
      <c r="L17" s="49"/>
      <c r="M17" s="3"/>
      <c r="N17" s="36"/>
      <c r="O17" s="34"/>
      <c r="P17" s="49"/>
      <c r="Q17" s="3"/>
      <c r="R17" s="36"/>
      <c r="S17" s="34"/>
      <c r="T17" s="49"/>
      <c r="U17" s="3"/>
      <c r="V17" s="36"/>
      <c r="W17" s="34"/>
      <c r="X17" s="49"/>
      <c r="Y17" s="3"/>
      <c r="Z17" s="143">
        <f t="shared" ref="Z17:AA21" si="2">B17+D17+F17+H17+J17+L17+N17+P17+R17+T17+V17+X17</f>
        <v>79</v>
      </c>
      <c r="AA17" s="16">
        <f t="shared" si="2"/>
        <v>3871.6599999999994</v>
      </c>
    </row>
    <row r="18" spans="1:27" ht="12.75" customHeight="1" x14ac:dyDescent="0.2">
      <c r="A18" s="23" t="s">
        <v>24</v>
      </c>
      <c r="B18" s="38"/>
      <c r="C18" s="32"/>
      <c r="D18" s="48"/>
      <c r="E18" s="2"/>
      <c r="F18" s="38">
        <v>1</v>
      </c>
      <c r="G18" s="32">
        <v>161.5</v>
      </c>
      <c r="H18" s="48">
        <v>1</v>
      </c>
      <c r="I18" s="2">
        <v>285</v>
      </c>
      <c r="J18" s="38"/>
      <c r="K18" s="32"/>
      <c r="L18" s="48"/>
      <c r="M18" s="2"/>
      <c r="N18" s="38">
        <v>1</v>
      </c>
      <c r="O18" s="32">
        <v>1113.8</v>
      </c>
      <c r="P18" s="48">
        <v>1</v>
      </c>
      <c r="Q18" s="2">
        <v>260.2</v>
      </c>
      <c r="R18" s="38"/>
      <c r="S18" s="32"/>
      <c r="T18" s="48">
        <v>1</v>
      </c>
      <c r="U18" s="2">
        <v>156.74</v>
      </c>
      <c r="V18" s="38"/>
      <c r="W18" s="32"/>
      <c r="X18" s="48"/>
      <c r="Y18" s="2"/>
      <c r="Z18" s="143">
        <f t="shared" si="2"/>
        <v>5</v>
      </c>
      <c r="AA18" s="16">
        <f t="shared" si="2"/>
        <v>1977.24</v>
      </c>
    </row>
    <row r="19" spans="1:27" ht="12.75" customHeight="1" x14ac:dyDescent="0.2">
      <c r="A19" s="23" t="s">
        <v>83</v>
      </c>
      <c r="B19" s="36">
        <v>2</v>
      </c>
      <c r="C19" s="34">
        <v>714.8</v>
      </c>
      <c r="D19" s="49">
        <v>5</v>
      </c>
      <c r="E19" s="3">
        <v>2517.61</v>
      </c>
      <c r="F19" s="36">
        <v>1</v>
      </c>
      <c r="G19" s="34">
        <v>224.7</v>
      </c>
      <c r="H19" s="49">
        <v>5</v>
      </c>
      <c r="I19" s="3">
        <v>2109.0700000000002</v>
      </c>
      <c r="J19" s="36">
        <v>2</v>
      </c>
      <c r="K19" s="34">
        <v>632.34</v>
      </c>
      <c r="L19" s="49">
        <v>4</v>
      </c>
      <c r="M19" s="3">
        <v>1191.42</v>
      </c>
      <c r="N19" s="36">
        <v>5</v>
      </c>
      <c r="O19" s="34">
        <v>1510.82</v>
      </c>
      <c r="P19" s="49">
        <v>4</v>
      </c>
      <c r="Q19" s="3">
        <v>2586.81</v>
      </c>
      <c r="R19" s="36">
        <v>5</v>
      </c>
      <c r="S19" s="34">
        <v>1933.65</v>
      </c>
      <c r="T19" s="49">
        <v>3</v>
      </c>
      <c r="U19" s="3">
        <v>1079.5</v>
      </c>
      <c r="V19" s="36">
        <v>9</v>
      </c>
      <c r="W19" s="34">
        <v>2962.57</v>
      </c>
      <c r="X19" s="49">
        <v>8</v>
      </c>
      <c r="Y19" s="3">
        <v>2211.2600000000002</v>
      </c>
      <c r="Z19" s="143">
        <f t="shared" si="2"/>
        <v>53</v>
      </c>
      <c r="AA19" s="16">
        <f t="shared" si="2"/>
        <v>19674.550000000003</v>
      </c>
    </row>
    <row r="20" spans="1:27" ht="12.75" customHeight="1" x14ac:dyDescent="0.2">
      <c r="A20" s="23" t="s">
        <v>25</v>
      </c>
      <c r="B20" s="36"/>
      <c r="C20" s="34"/>
      <c r="D20" s="49">
        <v>2</v>
      </c>
      <c r="E20" s="3">
        <v>943.35</v>
      </c>
      <c r="F20" s="36">
        <v>4</v>
      </c>
      <c r="G20" s="34">
        <v>1751.6</v>
      </c>
      <c r="H20" s="49">
        <v>8</v>
      </c>
      <c r="I20" s="3">
        <v>3389.49</v>
      </c>
      <c r="J20" s="36">
        <v>13</v>
      </c>
      <c r="K20" s="34">
        <v>4231.7299999999996</v>
      </c>
      <c r="L20" s="49">
        <v>2</v>
      </c>
      <c r="M20" s="3">
        <v>911.14</v>
      </c>
      <c r="N20" s="36">
        <v>4</v>
      </c>
      <c r="O20" s="34">
        <v>558.75</v>
      </c>
      <c r="P20" s="49">
        <v>3</v>
      </c>
      <c r="Q20" s="3">
        <v>800.14</v>
      </c>
      <c r="R20" s="36">
        <v>4</v>
      </c>
      <c r="S20" s="34">
        <v>1805.28</v>
      </c>
      <c r="T20" s="49">
        <v>3</v>
      </c>
      <c r="U20" s="3">
        <v>1413.53</v>
      </c>
      <c r="V20" s="36">
        <v>2</v>
      </c>
      <c r="W20" s="34">
        <v>1120.17</v>
      </c>
      <c r="X20" s="49"/>
      <c r="Y20" s="2"/>
      <c r="Z20" s="143">
        <f t="shared" si="2"/>
        <v>45</v>
      </c>
      <c r="AA20" s="16">
        <f t="shared" si="2"/>
        <v>16925.18</v>
      </c>
    </row>
    <row r="21" spans="1:27" ht="12.75" customHeight="1" x14ac:dyDescent="0.2">
      <c r="A21" s="23" t="s">
        <v>85</v>
      </c>
      <c r="B21" s="53"/>
      <c r="C21" s="33"/>
      <c r="D21" s="55"/>
      <c r="E21" s="4"/>
      <c r="F21" s="53">
        <v>1</v>
      </c>
      <c r="G21" s="33">
        <v>685.92</v>
      </c>
      <c r="H21" s="55">
        <v>1</v>
      </c>
      <c r="I21" s="4">
        <v>404.08</v>
      </c>
      <c r="J21" s="38">
        <v>3</v>
      </c>
      <c r="K21" s="32">
        <v>595.32000000000005</v>
      </c>
      <c r="L21" s="48"/>
      <c r="M21" s="2"/>
      <c r="N21" s="38"/>
      <c r="O21" s="32"/>
      <c r="P21" s="48"/>
      <c r="Q21" s="2"/>
      <c r="R21" s="38"/>
      <c r="S21" s="32"/>
      <c r="T21" s="48">
        <v>1</v>
      </c>
      <c r="U21" s="2">
        <v>336</v>
      </c>
      <c r="V21" s="38"/>
      <c r="W21" s="32"/>
      <c r="X21" s="48"/>
      <c r="Y21" s="2"/>
      <c r="Z21" s="143">
        <f t="shared" si="2"/>
        <v>6</v>
      </c>
      <c r="AA21" s="16">
        <f t="shared" si="2"/>
        <v>2021.3200000000002</v>
      </c>
    </row>
    <row r="22" spans="1:27" ht="12.75" customHeight="1" x14ac:dyDescent="0.2">
      <c r="A22" s="13" t="s">
        <v>23</v>
      </c>
      <c r="B22" s="36">
        <f t="shared" ref="B22:AA22" si="3">SUM(B17:B21)</f>
        <v>24</v>
      </c>
      <c r="C22" s="60">
        <f t="shared" si="3"/>
        <v>1523.08</v>
      </c>
      <c r="D22" s="49">
        <f t="shared" si="3"/>
        <v>65</v>
      </c>
      <c r="E22" s="22">
        <f t="shared" si="3"/>
        <v>6559.16</v>
      </c>
      <c r="F22" s="36">
        <f t="shared" si="3"/>
        <v>6</v>
      </c>
      <c r="G22" s="60">
        <f t="shared" si="3"/>
        <v>2788.9</v>
      </c>
      <c r="H22" s="49">
        <f t="shared" si="3"/>
        <v>15</v>
      </c>
      <c r="I22" s="22">
        <f t="shared" si="3"/>
        <v>6187.6399999999994</v>
      </c>
      <c r="J22" s="66">
        <f t="shared" si="3"/>
        <v>18</v>
      </c>
      <c r="K22" s="62">
        <f t="shared" si="3"/>
        <v>5459.3899999999994</v>
      </c>
      <c r="L22" s="64">
        <f t="shared" si="3"/>
        <v>6</v>
      </c>
      <c r="M22" s="63">
        <f t="shared" si="3"/>
        <v>2102.56</v>
      </c>
      <c r="N22" s="66">
        <f t="shared" si="3"/>
        <v>10</v>
      </c>
      <c r="O22" s="62">
        <f t="shared" si="3"/>
        <v>3183.37</v>
      </c>
      <c r="P22" s="64">
        <f t="shared" si="3"/>
        <v>8</v>
      </c>
      <c r="Q22" s="63">
        <f t="shared" si="3"/>
        <v>3647.1499999999996</v>
      </c>
      <c r="R22" s="66">
        <f t="shared" si="3"/>
        <v>9</v>
      </c>
      <c r="S22" s="62">
        <f t="shared" si="3"/>
        <v>3738.9300000000003</v>
      </c>
      <c r="T22" s="64">
        <f t="shared" si="3"/>
        <v>8</v>
      </c>
      <c r="U22" s="63">
        <f t="shared" si="3"/>
        <v>2985.77</v>
      </c>
      <c r="V22" s="66">
        <f t="shared" si="3"/>
        <v>11</v>
      </c>
      <c r="W22" s="62">
        <f t="shared" si="3"/>
        <v>4082.7400000000002</v>
      </c>
      <c r="X22" s="64">
        <f t="shared" si="3"/>
        <v>8</v>
      </c>
      <c r="Y22" s="63">
        <f t="shared" si="3"/>
        <v>2211.2600000000002</v>
      </c>
      <c r="Z22" s="246">
        <f t="shared" si="3"/>
        <v>188</v>
      </c>
      <c r="AA22" s="47">
        <f t="shared" si="3"/>
        <v>44469.950000000004</v>
      </c>
    </row>
    <row r="23" spans="1:27"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35</v>
      </c>
      <c r="C25" s="34">
        <v>2987.9</v>
      </c>
      <c r="D25" s="49">
        <v>27</v>
      </c>
      <c r="E25" s="3">
        <v>2126.54</v>
      </c>
      <c r="F25" s="36">
        <v>25</v>
      </c>
      <c r="G25" s="34">
        <v>1787.75</v>
      </c>
      <c r="H25" s="49">
        <v>59</v>
      </c>
      <c r="I25" s="3">
        <v>4443.68</v>
      </c>
      <c r="J25" s="36">
        <v>5</v>
      </c>
      <c r="K25" s="34">
        <v>533.79999999999995</v>
      </c>
      <c r="L25" s="49">
        <v>2</v>
      </c>
      <c r="M25" s="3">
        <v>20</v>
      </c>
      <c r="N25" s="36">
        <v>4</v>
      </c>
      <c r="O25" s="35">
        <v>40</v>
      </c>
      <c r="P25" s="49">
        <v>4</v>
      </c>
      <c r="Q25" s="57">
        <v>194.95</v>
      </c>
      <c r="R25" s="36">
        <v>31</v>
      </c>
      <c r="S25" s="35">
        <v>847.92</v>
      </c>
      <c r="T25" s="49">
        <v>106</v>
      </c>
      <c r="U25" s="57">
        <v>3741.31</v>
      </c>
      <c r="V25" s="36">
        <v>74</v>
      </c>
      <c r="W25" s="35">
        <v>3071.18</v>
      </c>
      <c r="X25" s="49">
        <v>100</v>
      </c>
      <c r="Y25" s="57">
        <v>3970.34</v>
      </c>
      <c r="Z25" s="143">
        <f>B25+D25+F25+H25+J25+L25+N25+P25+R25+T25+V25+X25</f>
        <v>472</v>
      </c>
      <c r="AA25" s="27">
        <f>C25+E25+G25+I25+K25+M25+O25+Q25+S25+U25+W25+Y25</f>
        <v>23765.370000000003</v>
      </c>
    </row>
    <row r="26" spans="1:27" ht="12.75" customHeight="1" x14ac:dyDescent="0.2">
      <c r="A26" s="23" t="s">
        <v>81</v>
      </c>
      <c r="B26" s="36">
        <v>215</v>
      </c>
      <c r="C26" s="34">
        <v>7247.42</v>
      </c>
      <c r="D26" s="49">
        <v>620</v>
      </c>
      <c r="E26" s="3">
        <v>14722.26</v>
      </c>
      <c r="F26" s="36">
        <v>126</v>
      </c>
      <c r="G26" s="34">
        <v>2343.7399999999998</v>
      </c>
      <c r="H26" s="49">
        <v>38</v>
      </c>
      <c r="I26" s="3">
        <v>854.58</v>
      </c>
      <c r="J26" s="36">
        <v>290</v>
      </c>
      <c r="K26" s="34">
        <v>5514.97</v>
      </c>
      <c r="L26" s="49">
        <v>9</v>
      </c>
      <c r="M26" s="3">
        <v>139.41999999999999</v>
      </c>
      <c r="N26" s="36">
        <v>16</v>
      </c>
      <c r="O26" s="35">
        <v>344.27</v>
      </c>
      <c r="P26" s="49">
        <v>87</v>
      </c>
      <c r="Q26" s="57">
        <v>3126.88</v>
      </c>
      <c r="R26" s="36">
        <v>49</v>
      </c>
      <c r="S26" s="35">
        <v>1440.34</v>
      </c>
      <c r="T26" s="49">
        <v>121</v>
      </c>
      <c r="U26" s="57">
        <v>1615.61</v>
      </c>
      <c r="V26" s="36">
        <v>46</v>
      </c>
      <c r="W26" s="35">
        <v>669.42</v>
      </c>
      <c r="X26" s="49">
        <v>131</v>
      </c>
      <c r="Y26" s="57">
        <v>5032.6499999999996</v>
      </c>
      <c r="Z26" s="143">
        <f>B26+D26+F26+H26+J26+L26+N26+P26+R26+T26+V26+X26</f>
        <v>1748</v>
      </c>
      <c r="AA26" s="27">
        <f>C26+E26+G26+I26+K26+M26+O26+Q26+S26+U26+W26+Y26</f>
        <v>43051.56</v>
      </c>
    </row>
    <row r="27" spans="1:27" s="164" customFormat="1" ht="12.75" customHeight="1" x14ac:dyDescent="0.2">
      <c r="A27" s="121" t="s">
        <v>37</v>
      </c>
      <c r="B27" s="134">
        <f t="shared" ref="B27:Y27" si="4">B25+B26</f>
        <v>250</v>
      </c>
      <c r="C27" s="201">
        <f t="shared" si="4"/>
        <v>10235.32</v>
      </c>
      <c r="D27" s="202">
        <f t="shared" si="4"/>
        <v>647</v>
      </c>
      <c r="E27" s="203">
        <f t="shared" si="4"/>
        <v>16848.8</v>
      </c>
      <c r="F27" s="134">
        <f t="shared" si="4"/>
        <v>151</v>
      </c>
      <c r="G27" s="201">
        <f t="shared" si="4"/>
        <v>4131.49</v>
      </c>
      <c r="H27" s="202">
        <f t="shared" si="4"/>
        <v>97</v>
      </c>
      <c r="I27" s="203">
        <f t="shared" si="4"/>
        <v>5298.26</v>
      </c>
      <c r="J27" s="134">
        <f t="shared" si="4"/>
        <v>295</v>
      </c>
      <c r="K27" s="201">
        <f t="shared" si="4"/>
        <v>6048.77</v>
      </c>
      <c r="L27" s="202">
        <f t="shared" si="4"/>
        <v>11</v>
      </c>
      <c r="M27" s="203">
        <f t="shared" si="4"/>
        <v>159.41999999999999</v>
      </c>
      <c r="N27" s="134">
        <f t="shared" si="4"/>
        <v>20</v>
      </c>
      <c r="O27" s="201">
        <f t="shared" si="4"/>
        <v>384.27</v>
      </c>
      <c r="P27" s="202">
        <f t="shared" si="4"/>
        <v>91</v>
      </c>
      <c r="Q27" s="203">
        <f t="shared" si="4"/>
        <v>3321.83</v>
      </c>
      <c r="R27" s="134">
        <f t="shared" si="4"/>
        <v>80</v>
      </c>
      <c r="S27" s="201">
        <f t="shared" si="4"/>
        <v>2288.2599999999998</v>
      </c>
      <c r="T27" s="202">
        <f t="shared" si="4"/>
        <v>227</v>
      </c>
      <c r="U27" s="203">
        <f t="shared" si="4"/>
        <v>5356.92</v>
      </c>
      <c r="V27" s="134">
        <f t="shared" si="4"/>
        <v>120</v>
      </c>
      <c r="W27" s="201">
        <f t="shared" si="4"/>
        <v>3740.6</v>
      </c>
      <c r="X27" s="202">
        <f t="shared" si="4"/>
        <v>231</v>
      </c>
      <c r="Y27" s="203">
        <f t="shared" si="4"/>
        <v>9002.99</v>
      </c>
      <c r="Z27" s="233">
        <f t="shared" ref="Z27:AA27" si="5">SUM(Z25:Z26)</f>
        <v>2220</v>
      </c>
      <c r="AA27" s="310">
        <f t="shared" si="5"/>
        <v>66816.929999999993</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21204.769999999997</v>
      </c>
      <c r="D29" s="49"/>
      <c r="E29" s="22">
        <f>SUM(E14+E22+E27)</f>
        <v>37595.440000000002</v>
      </c>
      <c r="F29" s="36"/>
      <c r="G29" s="60">
        <f>SUM(G14+G22+G27)</f>
        <v>12259.56</v>
      </c>
      <c r="H29" s="49"/>
      <c r="I29" s="22">
        <f>SUM(I14+I22+I27)</f>
        <v>15316.5</v>
      </c>
      <c r="J29" s="36"/>
      <c r="K29" s="60">
        <f>SUM(K14+K22+K27)</f>
        <v>14503.21</v>
      </c>
      <c r="L29" s="49"/>
      <c r="M29" s="22">
        <f>SUM(M14+M22+M27)</f>
        <v>2892.01</v>
      </c>
      <c r="N29" s="36"/>
      <c r="O29" s="60">
        <f>SUM(O14+O22+O27)</f>
        <v>5727.6900000000005</v>
      </c>
      <c r="P29" s="49"/>
      <c r="Q29" s="22">
        <f>SUM(Q14+Q22+Q27)</f>
        <v>10252.349999999999</v>
      </c>
      <c r="R29" s="36"/>
      <c r="S29" s="60">
        <f>SUM(S14+S22+S27)</f>
        <v>9737.2300000000014</v>
      </c>
      <c r="T29" s="49"/>
      <c r="U29" s="22">
        <f>SUM(U14+U22+U27)</f>
        <v>13068.89</v>
      </c>
      <c r="V29" s="36"/>
      <c r="W29" s="60">
        <f>SUM(W14+W22+W27)</f>
        <v>10586.07</v>
      </c>
      <c r="X29" s="49"/>
      <c r="Y29" s="22">
        <f>SUM(Y14+Y22+Y27)</f>
        <v>15815.92</v>
      </c>
      <c r="Z29" s="143"/>
      <c r="AA29" s="18">
        <f>SUM(AA14+AA22+AA27)</f>
        <v>168959.63999999998</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v>28</v>
      </c>
      <c r="C32" s="180">
        <v>11866.77</v>
      </c>
      <c r="D32" s="170">
        <v>2</v>
      </c>
      <c r="E32" s="170">
        <v>3161.6</v>
      </c>
      <c r="F32" s="180">
        <v>2</v>
      </c>
      <c r="G32" s="180">
        <v>421.29</v>
      </c>
      <c r="H32" s="170">
        <v>4</v>
      </c>
      <c r="I32" s="170">
        <v>3249.85</v>
      </c>
      <c r="J32" s="180">
        <v>1</v>
      </c>
      <c r="K32" s="180">
        <v>148.30000000000001</v>
      </c>
      <c r="L32" s="170"/>
      <c r="M32" s="170"/>
      <c r="N32" s="180"/>
      <c r="O32" s="180"/>
      <c r="P32" s="170"/>
      <c r="Q32" s="170"/>
      <c r="R32" s="180">
        <v>1</v>
      </c>
      <c r="S32" s="180">
        <v>347</v>
      </c>
      <c r="T32" s="170"/>
      <c r="U32" s="170"/>
      <c r="V32" s="180"/>
      <c r="W32" s="180"/>
      <c r="X32" s="170">
        <v>1</v>
      </c>
      <c r="Y32" s="170">
        <v>77.77</v>
      </c>
      <c r="Z32" s="101">
        <f t="shared" ref="Z32:AA35" si="6">SUM(B32+D32+F32+H32+J32+L32+N32+P32+R32+T32+V32+X32)</f>
        <v>39</v>
      </c>
      <c r="AA32" s="189">
        <f t="shared" si="6"/>
        <v>19272.580000000002</v>
      </c>
    </row>
    <row r="33" spans="1:31" s="191" customFormat="1" x14ac:dyDescent="0.2">
      <c r="A33" s="179" t="s">
        <v>99</v>
      </c>
      <c r="B33" s="180">
        <v>12</v>
      </c>
      <c r="C33" s="180">
        <v>1484.45</v>
      </c>
      <c r="D33" s="170">
        <v>4</v>
      </c>
      <c r="E33" s="170">
        <v>1256.72</v>
      </c>
      <c r="F33" s="180"/>
      <c r="G33" s="180"/>
      <c r="H33" s="170">
        <v>1</v>
      </c>
      <c r="I33" s="170">
        <v>24.35</v>
      </c>
      <c r="J33" s="180">
        <v>11</v>
      </c>
      <c r="K33" s="180">
        <v>8024.65</v>
      </c>
      <c r="L33" s="170"/>
      <c r="M33" s="170"/>
      <c r="N33" s="180">
        <v>1</v>
      </c>
      <c r="O33" s="180">
        <v>9.85</v>
      </c>
      <c r="P33" s="170"/>
      <c r="Q33" s="170"/>
      <c r="R33" s="180">
        <v>1</v>
      </c>
      <c r="S33" s="180">
        <v>203.68</v>
      </c>
      <c r="T33" s="170"/>
      <c r="U33" s="170"/>
      <c r="V33" s="180">
        <v>1</v>
      </c>
      <c r="W33" s="180">
        <v>125</v>
      </c>
      <c r="X33" s="170">
        <v>4</v>
      </c>
      <c r="Y33" s="170">
        <v>2812.59</v>
      </c>
      <c r="Z33" s="101">
        <f t="shared" si="6"/>
        <v>35</v>
      </c>
      <c r="AA33" s="189">
        <f t="shared" si="6"/>
        <v>13941.29</v>
      </c>
    </row>
    <row r="34" spans="1:31" s="191" customFormat="1" x14ac:dyDescent="0.2">
      <c r="A34" s="179" t="s">
        <v>88</v>
      </c>
      <c r="B34" s="180">
        <v>60</v>
      </c>
      <c r="C34" s="180">
        <v>7086.82</v>
      </c>
      <c r="D34" s="170">
        <v>54</v>
      </c>
      <c r="E34" s="170">
        <v>7851.95</v>
      </c>
      <c r="F34" s="180">
        <v>25</v>
      </c>
      <c r="G34" s="180">
        <v>4478.6099999999997</v>
      </c>
      <c r="H34" s="170">
        <v>3</v>
      </c>
      <c r="I34" s="170">
        <v>332.19</v>
      </c>
      <c r="J34" s="180">
        <v>11</v>
      </c>
      <c r="K34" s="180">
        <v>1997.42</v>
      </c>
      <c r="L34" s="170">
        <v>3</v>
      </c>
      <c r="M34" s="170">
        <v>304.75</v>
      </c>
      <c r="N34" s="180">
        <v>9</v>
      </c>
      <c r="O34" s="180">
        <v>2187.39</v>
      </c>
      <c r="P34" s="170">
        <v>6</v>
      </c>
      <c r="Q34" s="170">
        <v>656</v>
      </c>
      <c r="R34" s="180">
        <v>13</v>
      </c>
      <c r="S34" s="180">
        <v>1438.7</v>
      </c>
      <c r="T34" s="170">
        <v>18</v>
      </c>
      <c r="U34" s="170">
        <v>2409.52</v>
      </c>
      <c r="V34" s="180">
        <v>5</v>
      </c>
      <c r="W34" s="180">
        <v>386.82</v>
      </c>
      <c r="X34" s="170">
        <v>22</v>
      </c>
      <c r="Y34" s="170">
        <v>3354.73</v>
      </c>
      <c r="Z34" s="101">
        <f t="shared" si="6"/>
        <v>229</v>
      </c>
      <c r="AA34" s="189">
        <f t="shared" si="6"/>
        <v>32484.899999999998</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100</v>
      </c>
      <c r="C36" s="176">
        <f t="shared" si="7"/>
        <v>20438.04</v>
      </c>
      <c r="D36" s="244">
        <f t="shared" si="7"/>
        <v>60</v>
      </c>
      <c r="E36" s="177">
        <f t="shared" si="7"/>
        <v>12270.27</v>
      </c>
      <c r="F36" s="243">
        <f t="shared" si="7"/>
        <v>27</v>
      </c>
      <c r="G36" s="176">
        <f t="shared" si="7"/>
        <v>4899.8999999999996</v>
      </c>
      <c r="H36" s="244">
        <f t="shared" si="7"/>
        <v>8</v>
      </c>
      <c r="I36" s="177">
        <f t="shared" si="7"/>
        <v>3606.39</v>
      </c>
      <c r="J36" s="243">
        <f t="shared" si="7"/>
        <v>23</v>
      </c>
      <c r="K36" s="176">
        <f t="shared" si="7"/>
        <v>10170.369999999999</v>
      </c>
      <c r="L36" s="244">
        <f t="shared" si="7"/>
        <v>3</v>
      </c>
      <c r="M36" s="177">
        <f t="shared" si="7"/>
        <v>304.75</v>
      </c>
      <c r="N36" s="243">
        <f t="shared" si="7"/>
        <v>10</v>
      </c>
      <c r="O36" s="176">
        <f t="shared" si="7"/>
        <v>2197.2399999999998</v>
      </c>
      <c r="P36" s="244">
        <f t="shared" si="7"/>
        <v>6</v>
      </c>
      <c r="Q36" s="177">
        <f t="shared" si="7"/>
        <v>656</v>
      </c>
      <c r="R36" s="243">
        <f t="shared" si="7"/>
        <v>15</v>
      </c>
      <c r="S36" s="176">
        <f t="shared" si="7"/>
        <v>1989.38</v>
      </c>
      <c r="T36" s="244">
        <f t="shared" si="7"/>
        <v>18</v>
      </c>
      <c r="U36" s="177">
        <f t="shared" si="7"/>
        <v>2409.52</v>
      </c>
      <c r="V36" s="243">
        <f t="shared" si="7"/>
        <v>6</v>
      </c>
      <c r="W36" s="176">
        <f t="shared" si="7"/>
        <v>511.82</v>
      </c>
      <c r="X36" s="244">
        <f t="shared" si="7"/>
        <v>27</v>
      </c>
      <c r="Y36" s="177">
        <f t="shared" si="7"/>
        <v>6245.09</v>
      </c>
      <c r="Z36" s="250">
        <f t="shared" si="7"/>
        <v>303</v>
      </c>
      <c r="AA36" s="178">
        <f t="shared" si="7"/>
        <v>65698.77</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-2140.0700000000033</v>
      </c>
      <c r="D40" s="255"/>
      <c r="E40" s="256">
        <f>E29-E5-E36</f>
        <v>21610.930000000004</v>
      </c>
      <c r="F40" s="256"/>
      <c r="G40" s="256">
        <f>G29-G5-G36</f>
        <v>5981.5399999999991</v>
      </c>
      <c r="H40" s="255"/>
      <c r="I40" s="256">
        <f>I29-I5-I36</f>
        <v>10430.35</v>
      </c>
      <c r="J40" s="255"/>
      <c r="K40" s="256">
        <f>K29-K5-K36</f>
        <v>2317.92</v>
      </c>
      <c r="L40" s="255"/>
      <c r="M40" s="256">
        <f>M29-M5-M36</f>
        <v>2249.2600000000002</v>
      </c>
      <c r="N40" s="256"/>
      <c r="O40" s="256">
        <f>O29-O5-O36</f>
        <v>2813.4500000000007</v>
      </c>
      <c r="P40" s="255"/>
      <c r="Q40" s="256">
        <f>Q29-Q5-Q36</f>
        <v>8632.3499999999985</v>
      </c>
      <c r="R40" s="255"/>
      <c r="S40" s="256">
        <f>S29-S5-S36</f>
        <v>6177.8500000000013</v>
      </c>
      <c r="T40" s="255"/>
      <c r="U40" s="256">
        <f>U29-U5-U36</f>
        <v>9359.369999999999</v>
      </c>
      <c r="V40" s="255"/>
      <c r="W40" s="256">
        <f>W29-W5-W36</f>
        <v>8909.25</v>
      </c>
      <c r="X40" s="255"/>
      <c r="Y40" s="256">
        <f>Y29-Y5-Y36</f>
        <v>7677.83</v>
      </c>
      <c r="Z40" s="255"/>
      <c r="AA40" s="256">
        <f>AA29-AA5-AA36</f>
        <v>84020.029999999984</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63</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247</v>
      </c>
      <c r="C3" s="32">
        <v>1477.46</v>
      </c>
      <c r="D3" s="49">
        <v>269</v>
      </c>
      <c r="E3" s="2">
        <v>1572.44</v>
      </c>
      <c r="F3" s="36">
        <v>243</v>
      </c>
      <c r="G3" s="32">
        <v>1719.32</v>
      </c>
      <c r="H3" s="49">
        <v>231</v>
      </c>
      <c r="I3" s="2">
        <v>1341.9</v>
      </c>
      <c r="J3" s="36">
        <v>189</v>
      </c>
      <c r="K3" s="32">
        <v>1146.6600000000001</v>
      </c>
      <c r="L3" s="49">
        <v>143</v>
      </c>
      <c r="M3" s="2">
        <v>841</v>
      </c>
      <c r="N3" s="36">
        <v>258</v>
      </c>
      <c r="O3" s="32">
        <v>1231.42</v>
      </c>
      <c r="P3" s="49">
        <v>283</v>
      </c>
      <c r="Q3" s="2">
        <v>1640</v>
      </c>
      <c r="R3" s="36">
        <v>301</v>
      </c>
      <c r="S3" s="32">
        <v>1717</v>
      </c>
      <c r="T3" s="49">
        <v>328</v>
      </c>
      <c r="U3" s="2">
        <v>1938</v>
      </c>
      <c r="V3" s="36">
        <v>304</v>
      </c>
      <c r="W3" s="32">
        <v>1559</v>
      </c>
      <c r="X3" s="49">
        <v>218</v>
      </c>
      <c r="Y3" s="2">
        <v>1297</v>
      </c>
      <c r="Z3" s="143">
        <f>B3+D3+F3+H3+J3+L3+N3+P3+R3+T3+V3+X3</f>
        <v>3014</v>
      </c>
      <c r="AA3" s="16">
        <f>C3+E3+G3+I3+K3+M3+O3+Q3+S3+U3+W3+Y3</f>
        <v>17481.2</v>
      </c>
    </row>
    <row r="4" spans="1:29" ht="12.75" customHeight="1" x14ac:dyDescent="0.2">
      <c r="A4" s="23" t="s">
        <v>51</v>
      </c>
      <c r="B4" s="38"/>
      <c r="C4" s="53">
        <v>247</v>
      </c>
      <c r="D4" s="48"/>
      <c r="E4" s="55">
        <v>269</v>
      </c>
      <c r="F4" s="38"/>
      <c r="G4" s="53">
        <v>243</v>
      </c>
      <c r="H4" s="48"/>
      <c r="I4" s="55">
        <v>231</v>
      </c>
      <c r="J4" s="38"/>
      <c r="K4" s="53">
        <v>189</v>
      </c>
      <c r="L4" s="48"/>
      <c r="M4" s="55">
        <v>143</v>
      </c>
      <c r="N4" s="38"/>
      <c r="O4" s="53">
        <v>258</v>
      </c>
      <c r="P4" s="48"/>
      <c r="Q4" s="55">
        <v>283</v>
      </c>
      <c r="R4" s="38"/>
      <c r="S4" s="53">
        <v>301</v>
      </c>
      <c r="T4" s="48"/>
      <c r="U4" s="55">
        <v>328</v>
      </c>
      <c r="V4" s="38"/>
      <c r="W4" s="53">
        <v>304</v>
      </c>
      <c r="X4" s="48"/>
      <c r="Y4" s="55">
        <v>218</v>
      </c>
      <c r="Z4" s="142"/>
      <c r="AA4" s="17">
        <f>C4+E4+G4+I4+K4+M4+O4+Q4+S4+U4+W4+Y4</f>
        <v>3014</v>
      </c>
    </row>
    <row r="5" spans="1:29" ht="12.75" customHeight="1" x14ac:dyDescent="0.2">
      <c r="A5" s="13" t="s">
        <v>15</v>
      </c>
      <c r="B5" s="36"/>
      <c r="C5" s="60">
        <f>SUM(C3:C4)</f>
        <v>1724.46</v>
      </c>
      <c r="D5" s="49"/>
      <c r="E5" s="22">
        <f>SUM(E3:E4)</f>
        <v>1841.44</v>
      </c>
      <c r="F5" s="36"/>
      <c r="G5" s="60">
        <f>SUM(G3:G4)</f>
        <v>1962.32</v>
      </c>
      <c r="H5" s="49"/>
      <c r="I5" s="22">
        <f>SUM(I3:I4)</f>
        <v>1572.9</v>
      </c>
      <c r="J5" s="36"/>
      <c r="K5" s="60">
        <f>SUM(K3:K4)</f>
        <v>1335.66</v>
      </c>
      <c r="L5" s="49"/>
      <c r="M5" s="22">
        <f>SUM(M3:M4)</f>
        <v>984</v>
      </c>
      <c r="N5" s="36"/>
      <c r="O5" s="60">
        <f>SUM(O3:O4)</f>
        <v>1489.42</v>
      </c>
      <c r="P5" s="49"/>
      <c r="Q5" s="22">
        <f>SUM(Q3:Q4)</f>
        <v>1923</v>
      </c>
      <c r="R5" s="36"/>
      <c r="S5" s="60">
        <f>SUM(S3:S4)</f>
        <v>2018</v>
      </c>
      <c r="T5" s="49"/>
      <c r="U5" s="22">
        <f>SUM(U3:U4)</f>
        <v>2266</v>
      </c>
      <c r="V5" s="36"/>
      <c r="W5" s="60">
        <f>SUM(W3:W4)</f>
        <v>1863</v>
      </c>
      <c r="X5" s="49"/>
      <c r="Y5" s="22">
        <f>SUM(Y3:Y4)</f>
        <v>1515</v>
      </c>
      <c r="Z5" s="143"/>
      <c r="AA5" s="19">
        <f>SUM(AA3:AA4)</f>
        <v>20495.2</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82478.509999999995</v>
      </c>
      <c r="D7" s="49"/>
      <c r="E7" s="299">
        <v>81258.78</v>
      </c>
      <c r="F7" s="36"/>
      <c r="G7" s="298">
        <v>84063.42</v>
      </c>
      <c r="H7" s="49"/>
      <c r="I7" s="299">
        <v>67739.600000000006</v>
      </c>
      <c r="J7" s="36"/>
      <c r="K7" s="298">
        <v>62589.74</v>
      </c>
      <c r="L7" s="49"/>
      <c r="M7" s="299">
        <v>45074.09</v>
      </c>
      <c r="N7" s="36"/>
      <c r="O7" s="298">
        <v>78211.05</v>
      </c>
      <c r="P7" s="49"/>
      <c r="Q7" s="299">
        <v>89801.46</v>
      </c>
      <c r="R7" s="36"/>
      <c r="S7" s="298">
        <v>93234.03</v>
      </c>
      <c r="T7" s="49"/>
      <c r="U7" s="299">
        <v>120369.95</v>
      </c>
      <c r="V7" s="36"/>
      <c r="W7" s="298">
        <v>100240.48</v>
      </c>
      <c r="X7" s="49"/>
      <c r="Y7" s="299">
        <v>77827.460000000006</v>
      </c>
      <c r="Z7" s="245"/>
      <c r="AA7" s="312">
        <f>C7+E7+G7+I7+K7+M7+O7+Q7+S7+U7+W7+Y7</f>
        <v>982888.56999999983</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138</v>
      </c>
      <c r="C10" s="32">
        <v>2622.8</v>
      </c>
      <c r="D10" s="48">
        <v>142</v>
      </c>
      <c r="E10" s="2">
        <v>2685.12</v>
      </c>
      <c r="F10" s="38">
        <v>113</v>
      </c>
      <c r="G10" s="32">
        <v>2980.66</v>
      </c>
      <c r="H10" s="48">
        <v>104</v>
      </c>
      <c r="I10" s="2">
        <v>2302.9899999999998</v>
      </c>
      <c r="J10" s="38">
        <v>82</v>
      </c>
      <c r="K10" s="32">
        <v>1959.46</v>
      </c>
      <c r="L10" s="48">
        <v>82</v>
      </c>
      <c r="M10" s="2">
        <v>2070.81</v>
      </c>
      <c r="N10" s="38">
        <v>150</v>
      </c>
      <c r="O10" s="32">
        <v>3310.48</v>
      </c>
      <c r="P10" s="48">
        <v>155</v>
      </c>
      <c r="Q10" s="2">
        <v>3844.03</v>
      </c>
      <c r="R10" s="38">
        <v>167</v>
      </c>
      <c r="S10" s="32">
        <v>4121.8900000000003</v>
      </c>
      <c r="T10" s="48">
        <v>189</v>
      </c>
      <c r="U10" s="2">
        <v>4409.95</v>
      </c>
      <c r="V10" s="38">
        <v>167</v>
      </c>
      <c r="W10" s="32">
        <v>3885.12</v>
      </c>
      <c r="X10" s="48">
        <v>106</v>
      </c>
      <c r="Y10" s="2">
        <v>2815.9</v>
      </c>
      <c r="Z10" s="143">
        <f t="shared" ref="Z10:AA13" si="0">B10+D10+F10+H10+J10+L10+N10+P10+R10+T10+V10+X10</f>
        <v>1595</v>
      </c>
      <c r="AA10" s="16">
        <f t="shared" si="0"/>
        <v>37009.21</v>
      </c>
    </row>
    <row r="11" spans="1:29" ht="12.75" customHeight="1" x14ac:dyDescent="0.2">
      <c r="A11" s="11" t="s">
        <v>29</v>
      </c>
      <c r="B11" s="38">
        <v>1</v>
      </c>
      <c r="C11" s="32">
        <v>132.87</v>
      </c>
      <c r="D11" s="48">
        <v>1</v>
      </c>
      <c r="E11" s="2">
        <v>46.31</v>
      </c>
      <c r="F11" s="38">
        <v>2</v>
      </c>
      <c r="G11" s="32">
        <v>53.63</v>
      </c>
      <c r="H11" s="48">
        <v>1</v>
      </c>
      <c r="I11" s="2">
        <v>50.23</v>
      </c>
      <c r="J11" s="38"/>
      <c r="K11" s="32"/>
      <c r="L11" s="48">
        <v>1</v>
      </c>
      <c r="M11" s="2">
        <v>10.16</v>
      </c>
      <c r="N11" s="38"/>
      <c r="O11" s="32"/>
      <c r="P11" s="48"/>
      <c r="Q11" s="2"/>
      <c r="R11" s="38">
        <v>1</v>
      </c>
      <c r="S11" s="32">
        <v>8.4</v>
      </c>
      <c r="T11" s="48"/>
      <c r="U11" s="2"/>
      <c r="V11" s="38"/>
      <c r="W11" s="32"/>
      <c r="X11" s="48"/>
      <c r="Y11" s="2"/>
      <c r="Z11" s="143">
        <f t="shared" si="0"/>
        <v>7</v>
      </c>
      <c r="AA11" s="16">
        <f t="shared" si="0"/>
        <v>301.60000000000002</v>
      </c>
    </row>
    <row r="12" spans="1:29" ht="12.75" customHeight="1" x14ac:dyDescent="0.2">
      <c r="A12" s="23" t="s">
        <v>35</v>
      </c>
      <c r="B12" s="38">
        <v>12</v>
      </c>
      <c r="C12" s="32">
        <v>809.99</v>
      </c>
      <c r="D12" s="48">
        <v>25</v>
      </c>
      <c r="E12" s="2">
        <v>2714.2</v>
      </c>
      <c r="F12" s="38">
        <v>18</v>
      </c>
      <c r="G12" s="32">
        <v>1429.17</v>
      </c>
      <c r="H12" s="48">
        <v>33</v>
      </c>
      <c r="I12" s="2">
        <v>2654</v>
      </c>
      <c r="J12" s="38">
        <v>9</v>
      </c>
      <c r="K12" s="32">
        <v>1539.58</v>
      </c>
      <c r="L12" s="48">
        <v>3</v>
      </c>
      <c r="M12" s="2">
        <v>405</v>
      </c>
      <c r="N12" s="38">
        <v>1</v>
      </c>
      <c r="O12" s="32">
        <v>179</v>
      </c>
      <c r="P12" s="48">
        <v>9</v>
      </c>
      <c r="Q12" s="2">
        <v>791.2</v>
      </c>
      <c r="R12" s="38">
        <v>12</v>
      </c>
      <c r="S12" s="32">
        <v>1791</v>
      </c>
      <c r="T12" s="48">
        <v>7</v>
      </c>
      <c r="U12" s="2">
        <v>1075.02</v>
      </c>
      <c r="V12" s="38">
        <v>11</v>
      </c>
      <c r="W12" s="32">
        <v>1131</v>
      </c>
      <c r="X12" s="48">
        <v>5</v>
      </c>
      <c r="Y12" s="2">
        <v>417</v>
      </c>
      <c r="Z12" s="143">
        <f t="shared" si="0"/>
        <v>145</v>
      </c>
      <c r="AA12" s="16">
        <f t="shared" si="0"/>
        <v>14936.16</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c r="S13" s="33"/>
      <c r="T13" s="55">
        <v>1</v>
      </c>
      <c r="U13" s="4">
        <v>220</v>
      </c>
      <c r="V13" s="53"/>
      <c r="W13" s="33"/>
      <c r="X13" s="55"/>
      <c r="Y13" s="4"/>
      <c r="Z13" s="143">
        <f t="shared" si="0"/>
        <v>1</v>
      </c>
      <c r="AA13" s="16">
        <f t="shared" si="0"/>
        <v>220</v>
      </c>
    </row>
    <row r="14" spans="1:29" ht="12.75" customHeight="1" x14ac:dyDescent="0.2">
      <c r="A14" s="44" t="s">
        <v>22</v>
      </c>
      <c r="B14" s="36">
        <f t="shared" ref="B14:AA14" si="1">SUM(B10:B13)</f>
        <v>151</v>
      </c>
      <c r="C14" s="60">
        <f t="shared" si="1"/>
        <v>3565.66</v>
      </c>
      <c r="D14" s="49">
        <f t="shared" si="1"/>
        <v>168</v>
      </c>
      <c r="E14" s="22">
        <f t="shared" si="1"/>
        <v>5445.6299999999992</v>
      </c>
      <c r="F14" s="36">
        <f t="shared" si="1"/>
        <v>133</v>
      </c>
      <c r="G14" s="60">
        <f t="shared" si="1"/>
        <v>4463.46</v>
      </c>
      <c r="H14" s="49">
        <f t="shared" si="1"/>
        <v>138</v>
      </c>
      <c r="I14" s="22">
        <f t="shared" si="1"/>
        <v>5007.2199999999993</v>
      </c>
      <c r="J14" s="36">
        <f t="shared" si="1"/>
        <v>91</v>
      </c>
      <c r="K14" s="60">
        <f t="shared" si="1"/>
        <v>3499.04</v>
      </c>
      <c r="L14" s="49">
        <f t="shared" si="1"/>
        <v>86</v>
      </c>
      <c r="M14" s="22">
        <f t="shared" si="1"/>
        <v>2485.9699999999998</v>
      </c>
      <c r="N14" s="36">
        <f t="shared" si="1"/>
        <v>151</v>
      </c>
      <c r="O14" s="60">
        <f t="shared" si="1"/>
        <v>3489.48</v>
      </c>
      <c r="P14" s="49">
        <f t="shared" si="1"/>
        <v>164</v>
      </c>
      <c r="Q14" s="22">
        <f t="shared" si="1"/>
        <v>4635.2300000000005</v>
      </c>
      <c r="R14" s="36">
        <f t="shared" si="1"/>
        <v>180</v>
      </c>
      <c r="S14" s="60">
        <f t="shared" si="1"/>
        <v>5921.29</v>
      </c>
      <c r="T14" s="49">
        <f t="shared" si="1"/>
        <v>197</v>
      </c>
      <c r="U14" s="22">
        <f t="shared" si="1"/>
        <v>5704.9699999999993</v>
      </c>
      <c r="V14" s="36">
        <f t="shared" si="1"/>
        <v>178</v>
      </c>
      <c r="W14" s="60">
        <f t="shared" si="1"/>
        <v>5016.12</v>
      </c>
      <c r="X14" s="49">
        <f t="shared" si="1"/>
        <v>111</v>
      </c>
      <c r="Y14" s="22">
        <f t="shared" si="1"/>
        <v>3232.9</v>
      </c>
      <c r="Z14" s="246">
        <f t="shared" si="1"/>
        <v>1748</v>
      </c>
      <c r="AA14" s="47">
        <f t="shared" si="1"/>
        <v>52466.97</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7" ht="12.75" customHeight="1" x14ac:dyDescent="0.2">
      <c r="A18" s="23" t="s">
        <v>24</v>
      </c>
      <c r="B18" s="38"/>
      <c r="C18" s="32"/>
      <c r="D18" s="48">
        <v>1</v>
      </c>
      <c r="E18" s="2">
        <v>308</v>
      </c>
      <c r="F18" s="38">
        <v>1</v>
      </c>
      <c r="G18" s="32">
        <v>660.3</v>
      </c>
      <c r="H18" s="48">
        <v>1</v>
      </c>
      <c r="I18" s="2">
        <v>204.7</v>
      </c>
      <c r="J18" s="38"/>
      <c r="K18" s="32"/>
      <c r="L18" s="48"/>
      <c r="M18" s="2"/>
      <c r="N18" s="38"/>
      <c r="O18" s="32"/>
      <c r="P18" s="48"/>
      <c r="Q18" s="2"/>
      <c r="R18" s="38"/>
      <c r="S18" s="32"/>
      <c r="T18" s="48"/>
      <c r="U18" s="2"/>
      <c r="V18" s="38"/>
      <c r="W18" s="32"/>
      <c r="X18" s="48"/>
      <c r="Y18" s="2"/>
      <c r="Z18" s="143">
        <f t="shared" si="2"/>
        <v>3</v>
      </c>
      <c r="AA18" s="16">
        <f t="shared" si="2"/>
        <v>1173</v>
      </c>
    </row>
    <row r="19" spans="1:27" ht="12.75" customHeight="1" x14ac:dyDescent="0.2">
      <c r="A19" s="23" t="s">
        <v>83</v>
      </c>
      <c r="B19" s="36">
        <v>7</v>
      </c>
      <c r="C19" s="34">
        <v>2526.2399999999998</v>
      </c>
      <c r="D19" s="49">
        <v>7</v>
      </c>
      <c r="E19" s="3">
        <v>2335.61</v>
      </c>
      <c r="F19" s="36">
        <v>12</v>
      </c>
      <c r="G19" s="34">
        <v>3263.88</v>
      </c>
      <c r="H19" s="49">
        <v>11</v>
      </c>
      <c r="I19" s="3">
        <v>3716.94</v>
      </c>
      <c r="J19" s="36">
        <v>6</v>
      </c>
      <c r="K19" s="34">
        <v>3300</v>
      </c>
      <c r="L19" s="49">
        <v>4</v>
      </c>
      <c r="M19" s="3">
        <v>1416.79</v>
      </c>
      <c r="N19" s="36">
        <v>7</v>
      </c>
      <c r="O19" s="34">
        <v>1977.93</v>
      </c>
      <c r="P19" s="49">
        <v>4</v>
      </c>
      <c r="Q19" s="3">
        <v>1584.71</v>
      </c>
      <c r="R19" s="36">
        <v>7</v>
      </c>
      <c r="S19" s="34">
        <v>2208.8200000000002</v>
      </c>
      <c r="T19" s="49">
        <v>5</v>
      </c>
      <c r="U19" s="3">
        <v>2070.94</v>
      </c>
      <c r="V19" s="36">
        <v>3</v>
      </c>
      <c r="W19" s="34">
        <v>1467</v>
      </c>
      <c r="X19" s="49">
        <v>9</v>
      </c>
      <c r="Y19" s="3">
        <v>3333.09</v>
      </c>
      <c r="Z19" s="143">
        <f t="shared" si="2"/>
        <v>82</v>
      </c>
      <c r="AA19" s="16">
        <f t="shared" si="2"/>
        <v>29201.949999999997</v>
      </c>
    </row>
    <row r="20" spans="1:27" ht="12.75" customHeight="1" x14ac:dyDescent="0.2">
      <c r="A20" s="23" t="s">
        <v>25</v>
      </c>
      <c r="B20" s="36"/>
      <c r="C20" s="34"/>
      <c r="D20" s="49">
        <v>3</v>
      </c>
      <c r="E20" s="3">
        <v>983.29</v>
      </c>
      <c r="F20" s="36">
        <v>3</v>
      </c>
      <c r="G20" s="34">
        <v>939.71</v>
      </c>
      <c r="H20" s="49">
        <v>2</v>
      </c>
      <c r="I20" s="3">
        <v>385.6</v>
      </c>
      <c r="J20" s="36">
        <v>1</v>
      </c>
      <c r="K20" s="34">
        <v>416</v>
      </c>
      <c r="L20" s="49">
        <v>5</v>
      </c>
      <c r="M20" s="3">
        <v>2027.3</v>
      </c>
      <c r="N20" s="36">
        <v>1</v>
      </c>
      <c r="O20" s="34">
        <v>108.7</v>
      </c>
      <c r="P20" s="49">
        <v>2</v>
      </c>
      <c r="Q20" s="3">
        <v>555.99</v>
      </c>
      <c r="R20" s="36">
        <v>3</v>
      </c>
      <c r="S20" s="34">
        <v>205.2</v>
      </c>
      <c r="T20" s="49"/>
      <c r="U20" s="3"/>
      <c r="V20" s="36">
        <v>1</v>
      </c>
      <c r="W20" s="34">
        <v>767.9</v>
      </c>
      <c r="X20" s="49"/>
      <c r="Y20" s="3"/>
      <c r="Z20" s="143">
        <f t="shared" si="2"/>
        <v>21</v>
      </c>
      <c r="AA20" s="16">
        <f t="shared" si="2"/>
        <v>6389.6899999999987</v>
      </c>
    </row>
    <row r="21" spans="1:27" ht="12.75" customHeight="1" x14ac:dyDescent="0.2">
      <c r="A21" s="23" t="s">
        <v>85</v>
      </c>
      <c r="B21" s="53"/>
      <c r="C21" s="33"/>
      <c r="D21" s="55"/>
      <c r="E21" s="4"/>
      <c r="F21" s="53"/>
      <c r="G21" s="33"/>
      <c r="H21" s="55">
        <v>2</v>
      </c>
      <c r="I21" s="4">
        <v>399.68</v>
      </c>
      <c r="J21" s="38">
        <v>1</v>
      </c>
      <c r="K21" s="32">
        <v>134.32</v>
      </c>
      <c r="L21" s="48"/>
      <c r="M21" s="2"/>
      <c r="N21" s="38"/>
      <c r="O21" s="32"/>
      <c r="P21" s="48"/>
      <c r="Q21" s="2"/>
      <c r="R21" s="38"/>
      <c r="S21" s="32"/>
      <c r="T21" s="48">
        <v>1</v>
      </c>
      <c r="U21" s="2">
        <v>125</v>
      </c>
      <c r="V21" s="38"/>
      <c r="W21" s="32"/>
      <c r="X21" s="48"/>
      <c r="Y21" s="2"/>
      <c r="Z21" s="143">
        <f t="shared" si="2"/>
        <v>4</v>
      </c>
      <c r="AA21" s="16">
        <f t="shared" si="2"/>
        <v>659</v>
      </c>
    </row>
    <row r="22" spans="1:27" ht="12.75" customHeight="1" x14ac:dyDescent="0.2">
      <c r="A22" s="13" t="s">
        <v>23</v>
      </c>
      <c r="B22" s="36">
        <f t="shared" ref="B22:AA22" si="3">SUM(B17:B21)</f>
        <v>7</v>
      </c>
      <c r="C22" s="60">
        <f t="shared" si="3"/>
        <v>2526.2399999999998</v>
      </c>
      <c r="D22" s="49">
        <f t="shared" si="3"/>
        <v>11</v>
      </c>
      <c r="E22" s="22">
        <f t="shared" si="3"/>
        <v>3626.9</v>
      </c>
      <c r="F22" s="36">
        <f t="shared" si="3"/>
        <v>16</v>
      </c>
      <c r="G22" s="60">
        <f t="shared" si="3"/>
        <v>4863.8900000000003</v>
      </c>
      <c r="H22" s="49">
        <f t="shared" si="3"/>
        <v>16</v>
      </c>
      <c r="I22" s="22">
        <f t="shared" si="3"/>
        <v>4706.92</v>
      </c>
      <c r="J22" s="66">
        <f t="shared" si="3"/>
        <v>8</v>
      </c>
      <c r="K22" s="62">
        <f t="shared" si="3"/>
        <v>3850.32</v>
      </c>
      <c r="L22" s="64">
        <f t="shared" si="3"/>
        <v>9</v>
      </c>
      <c r="M22" s="63">
        <f t="shared" si="3"/>
        <v>3444.09</v>
      </c>
      <c r="N22" s="66">
        <f t="shared" si="3"/>
        <v>8</v>
      </c>
      <c r="O22" s="62">
        <f t="shared" si="3"/>
        <v>2086.63</v>
      </c>
      <c r="P22" s="64">
        <f t="shared" si="3"/>
        <v>6</v>
      </c>
      <c r="Q22" s="63">
        <f t="shared" si="3"/>
        <v>2140.6999999999998</v>
      </c>
      <c r="R22" s="66">
        <f t="shared" si="3"/>
        <v>10</v>
      </c>
      <c r="S22" s="62">
        <f t="shared" si="3"/>
        <v>2414.02</v>
      </c>
      <c r="T22" s="64">
        <f t="shared" si="3"/>
        <v>6</v>
      </c>
      <c r="U22" s="63">
        <f t="shared" si="3"/>
        <v>2195.94</v>
      </c>
      <c r="V22" s="66">
        <f t="shared" si="3"/>
        <v>4</v>
      </c>
      <c r="W22" s="62">
        <f t="shared" si="3"/>
        <v>2234.9</v>
      </c>
      <c r="X22" s="64">
        <f t="shared" si="3"/>
        <v>9</v>
      </c>
      <c r="Y22" s="63">
        <f t="shared" si="3"/>
        <v>3333.09</v>
      </c>
      <c r="Z22" s="246">
        <f t="shared" si="3"/>
        <v>110</v>
      </c>
      <c r="AA22" s="47">
        <f t="shared" si="3"/>
        <v>37423.64</v>
      </c>
    </row>
    <row r="23" spans="1:27"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16</v>
      </c>
      <c r="C25" s="34">
        <v>878</v>
      </c>
      <c r="D25" s="49">
        <v>36</v>
      </c>
      <c r="E25" s="3">
        <v>1754.56</v>
      </c>
      <c r="F25" s="36">
        <v>42</v>
      </c>
      <c r="G25" s="34">
        <v>2204.4</v>
      </c>
      <c r="H25" s="49">
        <v>44</v>
      </c>
      <c r="I25" s="3">
        <v>1934.75</v>
      </c>
      <c r="J25" s="36">
        <v>33</v>
      </c>
      <c r="K25" s="34">
        <v>1047.47</v>
      </c>
      <c r="L25" s="49">
        <v>13</v>
      </c>
      <c r="M25" s="3">
        <v>1006.75</v>
      </c>
      <c r="N25" s="36">
        <v>14</v>
      </c>
      <c r="O25" s="35">
        <v>333</v>
      </c>
      <c r="P25" s="49">
        <v>9</v>
      </c>
      <c r="Q25" s="57">
        <v>66</v>
      </c>
      <c r="R25" s="36">
        <v>54</v>
      </c>
      <c r="S25" s="35">
        <v>1696.59</v>
      </c>
      <c r="T25" s="49">
        <v>127</v>
      </c>
      <c r="U25" s="57">
        <v>3973.57</v>
      </c>
      <c r="V25" s="36">
        <v>73</v>
      </c>
      <c r="W25" s="35">
        <v>4098.0600000000004</v>
      </c>
      <c r="X25" s="49">
        <v>69</v>
      </c>
      <c r="Y25" s="57">
        <v>3112.24</v>
      </c>
      <c r="Z25" s="143">
        <f>B25+D25+F25+H25+J25+L25+N25+P25+R25+T25+V25+X25</f>
        <v>530</v>
      </c>
      <c r="AA25" s="27">
        <f>C25+E25+G25+I25+K25+M25+O25+Q25+S25+U25+W25+Y25</f>
        <v>22105.39</v>
      </c>
    </row>
    <row r="26" spans="1:27" ht="12.75" customHeight="1" x14ac:dyDescent="0.2">
      <c r="A26" s="23" t="s">
        <v>81</v>
      </c>
      <c r="B26" s="36">
        <v>29</v>
      </c>
      <c r="C26" s="34">
        <v>1413.18</v>
      </c>
      <c r="D26" s="49">
        <v>51</v>
      </c>
      <c r="E26" s="3">
        <v>2341.25</v>
      </c>
      <c r="F26" s="36">
        <v>41</v>
      </c>
      <c r="G26" s="34">
        <v>1189.1300000000001</v>
      </c>
      <c r="H26" s="49">
        <v>78</v>
      </c>
      <c r="I26" s="3">
        <v>1799.42</v>
      </c>
      <c r="J26" s="36">
        <v>31</v>
      </c>
      <c r="K26" s="34">
        <v>470.2</v>
      </c>
      <c r="L26" s="49">
        <v>47</v>
      </c>
      <c r="M26" s="3">
        <v>508.53</v>
      </c>
      <c r="N26" s="36">
        <v>129</v>
      </c>
      <c r="O26" s="35">
        <v>2612.21</v>
      </c>
      <c r="P26" s="49">
        <v>246</v>
      </c>
      <c r="Q26" s="57">
        <v>4344.71</v>
      </c>
      <c r="R26" s="36">
        <v>180</v>
      </c>
      <c r="S26" s="35">
        <v>4475.62</v>
      </c>
      <c r="T26" s="49">
        <v>115</v>
      </c>
      <c r="U26" s="57">
        <v>2056.6999999999998</v>
      </c>
      <c r="V26" s="36">
        <v>123</v>
      </c>
      <c r="W26" s="35">
        <v>2175.96</v>
      </c>
      <c r="X26" s="49">
        <v>64</v>
      </c>
      <c r="Y26" s="57">
        <v>3349.1</v>
      </c>
      <c r="Z26" s="143">
        <f>B26+D26+F26+H26+J26+L26+N26+P26+R26+T26+V26+X26</f>
        <v>1134</v>
      </c>
      <c r="AA26" s="27">
        <f>C26+E26+G26+I26+K26+M26+O26+Q26+S26+U26+W26+Y26</f>
        <v>26736.01</v>
      </c>
    </row>
    <row r="27" spans="1:27" s="164" customFormat="1" ht="12.75" customHeight="1" x14ac:dyDescent="0.2">
      <c r="A27" s="121" t="s">
        <v>37</v>
      </c>
      <c r="B27" s="134">
        <f t="shared" ref="B27:Y27" si="4">B25+B26</f>
        <v>45</v>
      </c>
      <c r="C27" s="201">
        <f t="shared" si="4"/>
        <v>2291.1800000000003</v>
      </c>
      <c r="D27" s="202">
        <f t="shared" si="4"/>
        <v>87</v>
      </c>
      <c r="E27" s="203">
        <f t="shared" si="4"/>
        <v>4095.81</v>
      </c>
      <c r="F27" s="134">
        <f t="shared" si="4"/>
        <v>83</v>
      </c>
      <c r="G27" s="201">
        <f t="shared" si="4"/>
        <v>3393.53</v>
      </c>
      <c r="H27" s="202">
        <f t="shared" si="4"/>
        <v>122</v>
      </c>
      <c r="I27" s="203">
        <f t="shared" si="4"/>
        <v>3734.17</v>
      </c>
      <c r="J27" s="134">
        <f t="shared" si="4"/>
        <v>64</v>
      </c>
      <c r="K27" s="201">
        <f t="shared" si="4"/>
        <v>1517.67</v>
      </c>
      <c r="L27" s="202">
        <f t="shared" si="4"/>
        <v>60</v>
      </c>
      <c r="M27" s="203">
        <f t="shared" si="4"/>
        <v>1515.28</v>
      </c>
      <c r="N27" s="134">
        <f t="shared" si="4"/>
        <v>143</v>
      </c>
      <c r="O27" s="201">
        <f t="shared" si="4"/>
        <v>2945.21</v>
      </c>
      <c r="P27" s="202">
        <f t="shared" si="4"/>
        <v>255</v>
      </c>
      <c r="Q27" s="203">
        <f t="shared" si="4"/>
        <v>4410.71</v>
      </c>
      <c r="R27" s="134">
        <f t="shared" si="4"/>
        <v>234</v>
      </c>
      <c r="S27" s="201">
        <f t="shared" si="4"/>
        <v>6172.21</v>
      </c>
      <c r="T27" s="202">
        <f t="shared" si="4"/>
        <v>242</v>
      </c>
      <c r="U27" s="203">
        <f t="shared" si="4"/>
        <v>6030.27</v>
      </c>
      <c r="V27" s="134">
        <f t="shared" si="4"/>
        <v>196</v>
      </c>
      <c r="W27" s="201">
        <f t="shared" si="4"/>
        <v>6274.02</v>
      </c>
      <c r="X27" s="202">
        <f t="shared" si="4"/>
        <v>133</v>
      </c>
      <c r="Y27" s="203">
        <f t="shared" si="4"/>
        <v>6461.34</v>
      </c>
      <c r="Z27" s="233">
        <f t="shared" ref="Z27:AA27" si="5">SUM(Z25:Z26)</f>
        <v>1664</v>
      </c>
      <c r="AA27" s="310">
        <f t="shared" si="5"/>
        <v>48841.399999999994</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8383.08</v>
      </c>
      <c r="D29" s="49"/>
      <c r="E29" s="22">
        <f>SUM(E14+E22+E27)</f>
        <v>13168.339999999998</v>
      </c>
      <c r="F29" s="36"/>
      <c r="G29" s="60">
        <f>SUM(G14+G22+G27)</f>
        <v>12720.880000000001</v>
      </c>
      <c r="H29" s="49"/>
      <c r="I29" s="22">
        <f>SUM(I14+I22+I27)</f>
        <v>13448.31</v>
      </c>
      <c r="J29" s="36"/>
      <c r="K29" s="60">
        <f>SUM(K14+K22+K27)</f>
        <v>8867.0300000000007</v>
      </c>
      <c r="L29" s="49"/>
      <c r="M29" s="22">
        <f>SUM(M14+M22+M27)</f>
        <v>7445.3399999999992</v>
      </c>
      <c r="N29" s="36"/>
      <c r="O29" s="60">
        <f>SUM(O14+O22+O27)</f>
        <v>8521.32</v>
      </c>
      <c r="P29" s="49"/>
      <c r="Q29" s="22">
        <f>SUM(Q14+Q22+Q27)</f>
        <v>11186.64</v>
      </c>
      <c r="R29" s="36"/>
      <c r="S29" s="60">
        <f>SUM(S14+S22+S27)</f>
        <v>14507.52</v>
      </c>
      <c r="T29" s="49"/>
      <c r="U29" s="22">
        <f>SUM(U14+U22+U27)</f>
        <v>13931.18</v>
      </c>
      <c r="V29" s="36"/>
      <c r="W29" s="60">
        <f>SUM(W14+W22+W27)</f>
        <v>13525.04</v>
      </c>
      <c r="X29" s="49"/>
      <c r="Y29" s="22">
        <f>SUM(Y14+Y22+Y27)</f>
        <v>13027.33</v>
      </c>
      <c r="Z29" s="143"/>
      <c r="AA29" s="18">
        <f>SUM(AA14+AA22+AA27)</f>
        <v>138732.01</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v>5</v>
      </c>
      <c r="C32" s="180">
        <v>2121.79</v>
      </c>
      <c r="D32" s="170">
        <v>5</v>
      </c>
      <c r="E32" s="170">
        <v>884.65</v>
      </c>
      <c r="F32" s="180">
        <v>1</v>
      </c>
      <c r="G32" s="180">
        <v>91.2</v>
      </c>
      <c r="H32" s="170"/>
      <c r="I32" s="170"/>
      <c r="J32" s="180">
        <v>2</v>
      </c>
      <c r="K32" s="180">
        <v>1023.97</v>
      </c>
      <c r="L32" s="170"/>
      <c r="M32" s="170"/>
      <c r="N32" s="180">
        <v>25</v>
      </c>
      <c r="O32" s="180">
        <v>6712.13</v>
      </c>
      <c r="P32" s="170">
        <v>4</v>
      </c>
      <c r="Q32" s="170">
        <v>1581.75</v>
      </c>
      <c r="R32" s="180">
        <v>3</v>
      </c>
      <c r="S32" s="180">
        <v>1674.28</v>
      </c>
      <c r="T32" s="170"/>
      <c r="U32" s="170"/>
      <c r="V32" s="180">
        <v>2</v>
      </c>
      <c r="W32" s="180">
        <v>1367.5</v>
      </c>
      <c r="X32" s="170"/>
      <c r="Y32" s="170"/>
      <c r="Z32" s="101">
        <f t="shared" ref="Z32:AA35" si="6">SUM(B32+D32+F32+H32+J32+L32+N32+P32+R32+T32+V32+X32)</f>
        <v>47</v>
      </c>
      <c r="AA32" s="189">
        <f t="shared" si="6"/>
        <v>15457.27</v>
      </c>
    </row>
    <row r="33" spans="1:31" s="191" customFormat="1" x14ac:dyDescent="0.2">
      <c r="A33" s="179" t="s">
        <v>99</v>
      </c>
      <c r="B33" s="180">
        <v>1</v>
      </c>
      <c r="C33" s="180">
        <v>264.5</v>
      </c>
      <c r="D33" s="170">
        <v>0</v>
      </c>
      <c r="E33" s="170">
        <v>90.6</v>
      </c>
      <c r="F33" s="180">
        <v>4</v>
      </c>
      <c r="G33" s="180">
        <v>696.14</v>
      </c>
      <c r="H33" s="170"/>
      <c r="I33" s="170"/>
      <c r="J33" s="180">
        <v>1</v>
      </c>
      <c r="K33" s="180">
        <v>38</v>
      </c>
      <c r="L33" s="170">
        <v>2</v>
      </c>
      <c r="M33" s="170">
        <v>104</v>
      </c>
      <c r="N33" s="180">
        <v>1</v>
      </c>
      <c r="O33" s="180">
        <v>159.9</v>
      </c>
      <c r="P33" s="170">
        <v>2</v>
      </c>
      <c r="Q33" s="170">
        <v>52.1</v>
      </c>
      <c r="R33" s="180">
        <v>0</v>
      </c>
      <c r="S33" s="180">
        <v>247.34</v>
      </c>
      <c r="T33" s="170">
        <v>1</v>
      </c>
      <c r="U33" s="170">
        <v>30</v>
      </c>
      <c r="V33" s="180">
        <v>5</v>
      </c>
      <c r="W33" s="180">
        <v>602.20000000000005</v>
      </c>
      <c r="X33" s="170">
        <v>2</v>
      </c>
      <c r="Y33" s="170">
        <v>10.24</v>
      </c>
      <c r="Z33" s="101">
        <f t="shared" si="6"/>
        <v>19</v>
      </c>
      <c r="AA33" s="189">
        <f t="shared" si="6"/>
        <v>2295.0199999999995</v>
      </c>
    </row>
    <row r="34" spans="1:31" s="191" customFormat="1" x14ac:dyDescent="0.2">
      <c r="A34" s="179" t="s">
        <v>88</v>
      </c>
      <c r="B34" s="180">
        <v>5</v>
      </c>
      <c r="C34" s="180">
        <v>522.52</v>
      </c>
      <c r="D34" s="170">
        <v>12</v>
      </c>
      <c r="E34" s="170">
        <v>949.39</v>
      </c>
      <c r="F34" s="180">
        <v>13</v>
      </c>
      <c r="G34" s="180">
        <v>1295.0999999999999</v>
      </c>
      <c r="H34" s="170">
        <v>9</v>
      </c>
      <c r="I34" s="170">
        <v>1446.55</v>
      </c>
      <c r="J34" s="180">
        <v>8</v>
      </c>
      <c r="K34" s="180">
        <v>823.33</v>
      </c>
      <c r="L34" s="170">
        <v>11</v>
      </c>
      <c r="M34" s="170">
        <v>1357.28</v>
      </c>
      <c r="N34" s="180">
        <v>8</v>
      </c>
      <c r="O34" s="180">
        <v>761.07</v>
      </c>
      <c r="P34" s="170">
        <v>7</v>
      </c>
      <c r="Q34" s="170">
        <v>1093</v>
      </c>
      <c r="R34" s="180">
        <v>6</v>
      </c>
      <c r="S34" s="180">
        <v>732.11</v>
      </c>
      <c r="T34" s="170">
        <v>11</v>
      </c>
      <c r="U34" s="170">
        <v>1378.17</v>
      </c>
      <c r="V34" s="180">
        <v>11</v>
      </c>
      <c r="W34" s="180">
        <v>1064.72</v>
      </c>
      <c r="X34" s="170">
        <v>9</v>
      </c>
      <c r="Y34" s="170">
        <v>882.38</v>
      </c>
      <c r="Z34" s="101">
        <f t="shared" si="6"/>
        <v>110</v>
      </c>
      <c r="AA34" s="189">
        <f t="shared" si="6"/>
        <v>12305.619999999997</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11</v>
      </c>
      <c r="C36" s="176">
        <f t="shared" si="7"/>
        <v>2908.81</v>
      </c>
      <c r="D36" s="244">
        <f t="shared" si="7"/>
        <v>17</v>
      </c>
      <c r="E36" s="177">
        <f t="shared" si="7"/>
        <v>1924.6399999999999</v>
      </c>
      <c r="F36" s="243">
        <f t="shared" si="7"/>
        <v>18</v>
      </c>
      <c r="G36" s="176">
        <f t="shared" si="7"/>
        <v>2082.44</v>
      </c>
      <c r="H36" s="244">
        <f t="shared" si="7"/>
        <v>9</v>
      </c>
      <c r="I36" s="177">
        <f t="shared" si="7"/>
        <v>1446.55</v>
      </c>
      <c r="J36" s="243">
        <f t="shared" si="7"/>
        <v>11</v>
      </c>
      <c r="K36" s="176">
        <f t="shared" si="7"/>
        <v>1885.3000000000002</v>
      </c>
      <c r="L36" s="244">
        <f t="shared" si="7"/>
        <v>13</v>
      </c>
      <c r="M36" s="177">
        <f t="shared" si="7"/>
        <v>1461.28</v>
      </c>
      <c r="N36" s="243">
        <f t="shared" si="7"/>
        <v>34</v>
      </c>
      <c r="O36" s="176">
        <f t="shared" si="7"/>
        <v>7633.0999999999995</v>
      </c>
      <c r="P36" s="244">
        <f t="shared" si="7"/>
        <v>13</v>
      </c>
      <c r="Q36" s="177">
        <f t="shared" si="7"/>
        <v>2726.85</v>
      </c>
      <c r="R36" s="243">
        <f t="shared" si="7"/>
        <v>9</v>
      </c>
      <c r="S36" s="176">
        <f t="shared" si="7"/>
        <v>2653.73</v>
      </c>
      <c r="T36" s="244">
        <f t="shared" si="7"/>
        <v>12</v>
      </c>
      <c r="U36" s="177">
        <f t="shared" si="7"/>
        <v>1408.17</v>
      </c>
      <c r="V36" s="243">
        <f t="shared" si="7"/>
        <v>18</v>
      </c>
      <c r="W36" s="176">
        <f t="shared" si="7"/>
        <v>3034.42</v>
      </c>
      <c r="X36" s="244">
        <f t="shared" si="7"/>
        <v>11</v>
      </c>
      <c r="Y36" s="177">
        <f t="shared" si="7"/>
        <v>892.62</v>
      </c>
      <c r="Z36" s="250">
        <f t="shared" si="7"/>
        <v>176</v>
      </c>
      <c r="AA36" s="178">
        <f t="shared" si="7"/>
        <v>30057.909999999996</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3749.81</v>
      </c>
      <c r="D40" s="255"/>
      <c r="E40" s="256">
        <f>E29-E5-E36</f>
        <v>9402.2599999999984</v>
      </c>
      <c r="F40" s="256"/>
      <c r="G40" s="256">
        <f>G29-G5-G36</f>
        <v>8676.1200000000008</v>
      </c>
      <c r="H40" s="255"/>
      <c r="I40" s="256">
        <f>I29-I5-I36</f>
        <v>10428.86</v>
      </c>
      <c r="J40" s="255"/>
      <c r="K40" s="256">
        <f>K29-K5-K36</f>
        <v>5646.0700000000006</v>
      </c>
      <c r="L40" s="255"/>
      <c r="M40" s="256">
        <f>M29-M5-M36</f>
        <v>5000.0599999999995</v>
      </c>
      <c r="N40" s="256"/>
      <c r="O40" s="256">
        <f>O29-O5-O36</f>
        <v>-601.19999999999982</v>
      </c>
      <c r="P40" s="255"/>
      <c r="Q40" s="256">
        <f>Q29-Q5-Q36</f>
        <v>6536.7899999999991</v>
      </c>
      <c r="R40" s="255"/>
      <c r="S40" s="256">
        <f>S29-S5-S36</f>
        <v>9835.7900000000009</v>
      </c>
      <c r="T40" s="255"/>
      <c r="U40" s="256">
        <f>U29-U5-U36</f>
        <v>10257.01</v>
      </c>
      <c r="V40" s="255"/>
      <c r="W40" s="256">
        <f>W29-W5-W36</f>
        <v>8627.6200000000008</v>
      </c>
      <c r="X40" s="255"/>
      <c r="Y40" s="256">
        <f>Y29-Y5-Y36</f>
        <v>10619.71</v>
      </c>
      <c r="Z40" s="255"/>
      <c r="AA40" s="256">
        <f>AA29-AA5-AA36</f>
        <v>88178.900000000023</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64</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237</v>
      </c>
      <c r="C3" s="32">
        <v>1265.1199999999999</v>
      </c>
      <c r="D3" s="49">
        <v>289</v>
      </c>
      <c r="E3" s="2">
        <v>1515.1</v>
      </c>
      <c r="F3" s="36">
        <v>289</v>
      </c>
      <c r="G3" s="32">
        <v>1372.48</v>
      </c>
      <c r="H3" s="49">
        <v>292</v>
      </c>
      <c r="I3" s="2">
        <v>1484.62</v>
      </c>
      <c r="J3" s="36">
        <v>208</v>
      </c>
      <c r="K3" s="32">
        <v>1018.76</v>
      </c>
      <c r="L3" s="49">
        <v>233</v>
      </c>
      <c r="M3" s="2">
        <v>1320</v>
      </c>
      <c r="N3" s="36">
        <v>224</v>
      </c>
      <c r="O3" s="32">
        <v>1239.18</v>
      </c>
      <c r="P3" s="49">
        <v>239</v>
      </c>
      <c r="Q3" s="2">
        <v>1423</v>
      </c>
      <c r="R3" s="36">
        <v>322</v>
      </c>
      <c r="S3" s="32">
        <v>1631</v>
      </c>
      <c r="T3" s="49">
        <v>240</v>
      </c>
      <c r="U3" s="2">
        <v>1277</v>
      </c>
      <c r="V3" s="36">
        <v>300</v>
      </c>
      <c r="W3" s="32">
        <v>1646</v>
      </c>
      <c r="X3" s="49">
        <v>224</v>
      </c>
      <c r="Y3" s="2">
        <v>1283</v>
      </c>
      <c r="Z3" s="143">
        <f>B3+D3+F3+H3+J3+L3+N3+P3+R3+T3+V3+X3</f>
        <v>3097</v>
      </c>
      <c r="AA3" s="16">
        <f>C3+E3+G3+I3+K3+M3+O3+Q3+S3+U3+W3+Y3</f>
        <v>16475.260000000002</v>
      </c>
    </row>
    <row r="4" spans="1:29" ht="12.75" customHeight="1" x14ac:dyDescent="0.2">
      <c r="A4" s="23" t="s">
        <v>51</v>
      </c>
      <c r="B4" s="38"/>
      <c r="C4" s="53">
        <v>237</v>
      </c>
      <c r="D4" s="48"/>
      <c r="E4" s="55">
        <v>289</v>
      </c>
      <c r="F4" s="38"/>
      <c r="G4" s="53">
        <v>289</v>
      </c>
      <c r="H4" s="48"/>
      <c r="I4" s="55">
        <v>292</v>
      </c>
      <c r="J4" s="38"/>
      <c r="K4" s="53">
        <v>208</v>
      </c>
      <c r="L4" s="48"/>
      <c r="M4" s="55">
        <v>233</v>
      </c>
      <c r="N4" s="38"/>
      <c r="O4" s="53">
        <v>224</v>
      </c>
      <c r="P4" s="48"/>
      <c r="Q4" s="55">
        <v>239</v>
      </c>
      <c r="R4" s="38"/>
      <c r="S4" s="53">
        <v>322</v>
      </c>
      <c r="T4" s="48"/>
      <c r="U4" s="55">
        <v>240</v>
      </c>
      <c r="V4" s="38"/>
      <c r="W4" s="53">
        <v>300</v>
      </c>
      <c r="X4" s="48"/>
      <c r="Y4" s="55">
        <v>224</v>
      </c>
      <c r="Z4" s="142"/>
      <c r="AA4" s="17">
        <f>C4+E4+G4+I4+K4+M4+O4+Q4+S4+U4+W4+Y4</f>
        <v>3097</v>
      </c>
      <c r="AB4" s="42"/>
    </row>
    <row r="5" spans="1:29" ht="12.75" customHeight="1" x14ac:dyDescent="0.2">
      <c r="A5" s="13" t="s">
        <v>15</v>
      </c>
      <c r="B5" s="36"/>
      <c r="C5" s="60">
        <f>SUM(C3:C4)</f>
        <v>1502.12</v>
      </c>
      <c r="D5" s="49"/>
      <c r="E5" s="22">
        <f>SUM(E3:E4)</f>
        <v>1804.1</v>
      </c>
      <c r="F5" s="36"/>
      <c r="G5" s="60">
        <f>SUM(G3:G4)</f>
        <v>1661.48</v>
      </c>
      <c r="H5" s="49"/>
      <c r="I5" s="22">
        <f>SUM(I3:I4)</f>
        <v>1776.62</v>
      </c>
      <c r="J5" s="36"/>
      <c r="K5" s="60">
        <f>SUM(K3:K4)</f>
        <v>1226.76</v>
      </c>
      <c r="L5" s="49"/>
      <c r="M5" s="22">
        <f>SUM(M3:M4)</f>
        <v>1553</v>
      </c>
      <c r="N5" s="36"/>
      <c r="O5" s="60">
        <f>SUM(O3:O4)</f>
        <v>1463.18</v>
      </c>
      <c r="P5" s="49"/>
      <c r="Q5" s="22">
        <f>SUM(Q3:Q4)</f>
        <v>1662</v>
      </c>
      <c r="R5" s="36"/>
      <c r="S5" s="60">
        <f>SUM(S3:S4)</f>
        <v>1953</v>
      </c>
      <c r="T5" s="49"/>
      <c r="U5" s="22">
        <f>SUM(U3:U4)</f>
        <v>1517</v>
      </c>
      <c r="V5" s="36"/>
      <c r="W5" s="60">
        <f>SUM(W3:W4)</f>
        <v>1946</v>
      </c>
      <c r="X5" s="49"/>
      <c r="Y5" s="22">
        <f>SUM(Y3:Y4)</f>
        <v>1507</v>
      </c>
      <c r="Z5" s="143"/>
      <c r="AA5" s="19">
        <f>SUM(AA3:AA4)</f>
        <v>19572.260000000002</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81324.02</v>
      </c>
      <c r="D7" s="49"/>
      <c r="E7" s="299">
        <v>99004.61</v>
      </c>
      <c r="F7" s="36"/>
      <c r="G7" s="298">
        <v>100167.06</v>
      </c>
      <c r="H7" s="49"/>
      <c r="I7" s="299">
        <v>96001.48</v>
      </c>
      <c r="J7" s="36"/>
      <c r="K7" s="298">
        <v>72594.91</v>
      </c>
      <c r="L7" s="49"/>
      <c r="M7" s="299">
        <v>67806.94</v>
      </c>
      <c r="N7" s="36"/>
      <c r="O7" s="298">
        <v>62805.31</v>
      </c>
      <c r="P7" s="49"/>
      <c r="Q7" s="299">
        <v>76522.12</v>
      </c>
      <c r="R7" s="36"/>
      <c r="S7" s="298">
        <v>114328.42</v>
      </c>
      <c r="T7" s="49"/>
      <c r="U7" s="299">
        <v>86007.11</v>
      </c>
      <c r="V7" s="36"/>
      <c r="W7" s="298">
        <v>117323.49</v>
      </c>
      <c r="X7" s="49"/>
      <c r="Y7" s="299">
        <v>81793.570000000007</v>
      </c>
      <c r="Z7" s="245"/>
      <c r="AA7" s="312">
        <f>C7+E7+G7+I7+K7+M7+O7+Q7+S7+U7+W7+Y7</f>
        <v>1055679.04</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141</v>
      </c>
      <c r="C10" s="32">
        <v>3355.09</v>
      </c>
      <c r="D10" s="48">
        <v>168</v>
      </c>
      <c r="E10" s="2">
        <v>4830.82</v>
      </c>
      <c r="F10" s="38">
        <v>177</v>
      </c>
      <c r="G10" s="32">
        <v>4404.45</v>
      </c>
      <c r="H10" s="48">
        <v>174</v>
      </c>
      <c r="I10" s="2">
        <v>4886.41</v>
      </c>
      <c r="J10" s="38">
        <v>108</v>
      </c>
      <c r="K10" s="32">
        <v>2978.32</v>
      </c>
      <c r="L10" s="48">
        <v>110</v>
      </c>
      <c r="M10" s="2">
        <v>3344.87</v>
      </c>
      <c r="N10" s="38">
        <v>117</v>
      </c>
      <c r="O10" s="32">
        <v>3492.63</v>
      </c>
      <c r="P10" s="48">
        <v>131</v>
      </c>
      <c r="Q10" s="2">
        <v>3629.38</v>
      </c>
      <c r="R10" s="38">
        <v>203</v>
      </c>
      <c r="S10" s="38">
        <v>6054.54</v>
      </c>
      <c r="T10" s="48">
        <v>149</v>
      </c>
      <c r="U10" s="2">
        <v>5244.36</v>
      </c>
      <c r="V10" s="38">
        <v>197</v>
      </c>
      <c r="W10" s="32">
        <v>6280.97</v>
      </c>
      <c r="X10" s="48">
        <v>118</v>
      </c>
      <c r="Y10" s="2">
        <v>3524.24</v>
      </c>
      <c r="Z10" s="143">
        <f t="shared" ref="Z10:AA13" si="0">B10+D10+F10+H10+J10+L10+N10+P10+R10+T10+V10+X10</f>
        <v>1793</v>
      </c>
      <c r="AA10" s="16">
        <f t="shared" si="0"/>
        <v>52026.080000000002</v>
      </c>
    </row>
    <row r="11" spans="1:29" ht="12.75" customHeight="1" x14ac:dyDescent="0.2">
      <c r="A11" s="11" t="s">
        <v>29</v>
      </c>
      <c r="B11" s="38">
        <v>5</v>
      </c>
      <c r="C11" s="32">
        <v>94.85</v>
      </c>
      <c r="D11" s="48">
        <v>7</v>
      </c>
      <c r="E11" s="2">
        <v>94.64</v>
      </c>
      <c r="F11" s="38">
        <v>5</v>
      </c>
      <c r="G11" s="32">
        <v>64.680000000000007</v>
      </c>
      <c r="H11" s="48">
        <v>1</v>
      </c>
      <c r="I11" s="2">
        <v>13.8</v>
      </c>
      <c r="J11" s="38"/>
      <c r="K11" s="32"/>
      <c r="L11" s="48"/>
      <c r="M11" s="2"/>
      <c r="N11" s="38">
        <v>1</v>
      </c>
      <c r="O11" s="32">
        <v>5.94</v>
      </c>
      <c r="P11" s="48"/>
      <c r="Q11" s="2"/>
      <c r="R11" s="38">
        <v>1</v>
      </c>
      <c r="S11" s="38">
        <v>10.44</v>
      </c>
      <c r="T11" s="48"/>
      <c r="U11" s="2"/>
      <c r="V11" s="38"/>
      <c r="W11" s="32"/>
      <c r="X11" s="48"/>
      <c r="Y11" s="2"/>
      <c r="Z11" s="143">
        <f t="shared" si="0"/>
        <v>20</v>
      </c>
      <c r="AA11" s="16">
        <f t="shared" si="0"/>
        <v>284.35000000000002</v>
      </c>
    </row>
    <row r="12" spans="1:29" ht="12.75" customHeight="1" x14ac:dyDescent="0.2">
      <c r="A12" s="23" t="s">
        <v>35</v>
      </c>
      <c r="B12" s="38">
        <v>5</v>
      </c>
      <c r="C12" s="32">
        <v>754</v>
      </c>
      <c r="D12" s="48">
        <v>17</v>
      </c>
      <c r="E12" s="2">
        <v>2008</v>
      </c>
      <c r="F12" s="38">
        <v>16</v>
      </c>
      <c r="G12" s="32">
        <v>2980</v>
      </c>
      <c r="H12" s="48">
        <v>14</v>
      </c>
      <c r="I12" s="2">
        <v>2679.52</v>
      </c>
      <c r="J12" s="38">
        <v>10</v>
      </c>
      <c r="K12" s="32">
        <v>1883</v>
      </c>
      <c r="L12" s="48">
        <v>12</v>
      </c>
      <c r="M12" s="2">
        <v>2209</v>
      </c>
      <c r="N12" s="38">
        <v>4</v>
      </c>
      <c r="O12" s="32">
        <v>1060.98</v>
      </c>
      <c r="P12" s="48">
        <v>7</v>
      </c>
      <c r="Q12" s="2">
        <v>892.98</v>
      </c>
      <c r="R12" s="38">
        <v>25</v>
      </c>
      <c r="S12" s="38">
        <v>3602.41</v>
      </c>
      <c r="T12" s="48">
        <v>8</v>
      </c>
      <c r="U12" s="2">
        <v>2013.98</v>
      </c>
      <c r="V12" s="38">
        <v>7</v>
      </c>
      <c r="W12" s="32">
        <v>505.99</v>
      </c>
      <c r="X12" s="48">
        <v>11</v>
      </c>
      <c r="Y12" s="2">
        <v>957</v>
      </c>
      <c r="Z12" s="143">
        <f t="shared" si="0"/>
        <v>136</v>
      </c>
      <c r="AA12" s="16">
        <f t="shared" si="0"/>
        <v>21546.86</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c r="S13" s="33"/>
      <c r="T13" s="55"/>
      <c r="U13" s="4"/>
      <c r="V13" s="53"/>
      <c r="W13" s="33"/>
      <c r="X13" s="55"/>
      <c r="Y13" s="4"/>
      <c r="Z13" s="143">
        <f t="shared" si="0"/>
        <v>0</v>
      </c>
      <c r="AA13" s="16">
        <f t="shared" si="0"/>
        <v>0</v>
      </c>
    </row>
    <row r="14" spans="1:29" ht="12.75" customHeight="1" x14ac:dyDescent="0.2">
      <c r="A14" s="44" t="s">
        <v>22</v>
      </c>
      <c r="B14" s="36">
        <f t="shared" ref="B14:AA14" si="1">SUM(B10:B13)</f>
        <v>151</v>
      </c>
      <c r="C14" s="60">
        <f t="shared" si="1"/>
        <v>4203.9400000000005</v>
      </c>
      <c r="D14" s="49">
        <f t="shared" si="1"/>
        <v>192</v>
      </c>
      <c r="E14" s="22">
        <f t="shared" si="1"/>
        <v>6933.46</v>
      </c>
      <c r="F14" s="36">
        <f t="shared" si="1"/>
        <v>198</v>
      </c>
      <c r="G14" s="60">
        <f t="shared" si="1"/>
        <v>7449.13</v>
      </c>
      <c r="H14" s="49">
        <f t="shared" si="1"/>
        <v>189</v>
      </c>
      <c r="I14" s="22">
        <f t="shared" si="1"/>
        <v>7579.73</v>
      </c>
      <c r="J14" s="36">
        <f t="shared" si="1"/>
        <v>118</v>
      </c>
      <c r="K14" s="60">
        <f t="shared" si="1"/>
        <v>4861.32</v>
      </c>
      <c r="L14" s="49">
        <f t="shared" si="1"/>
        <v>122</v>
      </c>
      <c r="M14" s="22">
        <f t="shared" si="1"/>
        <v>5553.87</v>
      </c>
      <c r="N14" s="36">
        <f t="shared" si="1"/>
        <v>122</v>
      </c>
      <c r="O14" s="60">
        <f t="shared" si="1"/>
        <v>4559.55</v>
      </c>
      <c r="P14" s="49">
        <f t="shared" si="1"/>
        <v>138</v>
      </c>
      <c r="Q14" s="22">
        <f t="shared" si="1"/>
        <v>4522.3600000000006</v>
      </c>
      <c r="R14" s="251">
        <f t="shared" si="1"/>
        <v>229</v>
      </c>
      <c r="S14" s="61">
        <f t="shared" si="1"/>
        <v>9667.39</v>
      </c>
      <c r="T14" s="49">
        <f t="shared" si="1"/>
        <v>157</v>
      </c>
      <c r="U14" s="22">
        <f t="shared" si="1"/>
        <v>7258.34</v>
      </c>
      <c r="V14" s="36">
        <f t="shared" si="1"/>
        <v>204</v>
      </c>
      <c r="W14" s="60">
        <f t="shared" si="1"/>
        <v>6786.96</v>
      </c>
      <c r="X14" s="49">
        <f t="shared" si="1"/>
        <v>129</v>
      </c>
      <c r="Y14" s="22">
        <f t="shared" si="1"/>
        <v>4481.24</v>
      </c>
      <c r="Z14" s="246">
        <f t="shared" si="1"/>
        <v>1949</v>
      </c>
      <c r="AA14" s="47">
        <f t="shared" si="1"/>
        <v>73857.290000000008</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7" ht="12.75" customHeight="1" x14ac:dyDescent="0.2">
      <c r="A18" s="23" t="s">
        <v>24</v>
      </c>
      <c r="B18" s="38"/>
      <c r="C18" s="32"/>
      <c r="D18" s="48"/>
      <c r="E18" s="2"/>
      <c r="F18" s="38">
        <v>2</v>
      </c>
      <c r="G18" s="32">
        <v>384.8</v>
      </c>
      <c r="H18" s="48"/>
      <c r="I18" s="2"/>
      <c r="J18" s="38"/>
      <c r="K18" s="32"/>
      <c r="L18" s="48"/>
      <c r="M18" s="2"/>
      <c r="N18" s="38"/>
      <c r="O18" s="32"/>
      <c r="P18" s="48">
        <v>1</v>
      </c>
      <c r="Q18" s="3">
        <v>213.6</v>
      </c>
      <c r="R18" s="38"/>
      <c r="S18" s="32"/>
      <c r="T18" s="48"/>
      <c r="U18" s="2"/>
      <c r="V18" s="38"/>
      <c r="W18" s="32"/>
      <c r="X18" s="48"/>
      <c r="Y18" s="2"/>
      <c r="Z18" s="143">
        <f t="shared" si="2"/>
        <v>3</v>
      </c>
      <c r="AA18" s="16">
        <f t="shared" si="2"/>
        <v>598.4</v>
      </c>
    </row>
    <row r="19" spans="1:27" ht="12.75" customHeight="1" x14ac:dyDescent="0.2">
      <c r="A19" s="23" t="s">
        <v>83</v>
      </c>
      <c r="B19" s="36">
        <v>2</v>
      </c>
      <c r="C19" s="34">
        <v>1127.3</v>
      </c>
      <c r="D19" s="49"/>
      <c r="E19" s="3"/>
      <c r="F19" s="36">
        <v>3</v>
      </c>
      <c r="G19" s="34">
        <v>1982.69</v>
      </c>
      <c r="H19" s="49">
        <v>4</v>
      </c>
      <c r="I19" s="3">
        <v>1503.81</v>
      </c>
      <c r="J19" s="36">
        <v>7</v>
      </c>
      <c r="K19" s="34">
        <v>3942.43</v>
      </c>
      <c r="L19" s="49">
        <v>2</v>
      </c>
      <c r="M19" s="3">
        <v>1001.67</v>
      </c>
      <c r="N19" s="36">
        <v>6</v>
      </c>
      <c r="O19" s="34">
        <v>2137.08</v>
      </c>
      <c r="P19" s="49">
        <v>5</v>
      </c>
      <c r="Q19" s="3">
        <v>2547.4299999999998</v>
      </c>
      <c r="R19" s="36">
        <v>1</v>
      </c>
      <c r="S19" s="34">
        <v>345.28</v>
      </c>
      <c r="T19" s="49">
        <v>4</v>
      </c>
      <c r="U19" s="3">
        <v>918.03</v>
      </c>
      <c r="V19" s="36">
        <v>9</v>
      </c>
      <c r="W19" s="34">
        <v>3278.5</v>
      </c>
      <c r="X19" s="49">
        <v>6</v>
      </c>
      <c r="Y19" s="3">
        <v>2694.09</v>
      </c>
      <c r="Z19" s="143">
        <f t="shared" si="2"/>
        <v>49</v>
      </c>
      <c r="AA19" s="16">
        <f t="shared" si="2"/>
        <v>21478.31</v>
      </c>
    </row>
    <row r="20" spans="1:27" ht="12.75" customHeight="1" x14ac:dyDescent="0.2">
      <c r="A20" s="23" t="s">
        <v>25</v>
      </c>
      <c r="B20" s="36"/>
      <c r="C20" s="34"/>
      <c r="D20" s="49">
        <v>3</v>
      </c>
      <c r="E20" s="3">
        <v>488</v>
      </c>
      <c r="F20" s="36">
        <v>1</v>
      </c>
      <c r="G20" s="34">
        <v>22.1</v>
      </c>
      <c r="H20" s="49">
        <v>1</v>
      </c>
      <c r="I20" s="3">
        <v>252.26</v>
      </c>
      <c r="J20" s="36">
        <v>5</v>
      </c>
      <c r="K20" s="34">
        <v>2509.5100000000002</v>
      </c>
      <c r="L20" s="49"/>
      <c r="M20" s="3"/>
      <c r="N20" s="36">
        <v>6</v>
      </c>
      <c r="O20" s="34">
        <v>1236.3399999999999</v>
      </c>
      <c r="P20" s="49">
        <v>2</v>
      </c>
      <c r="Q20" s="3">
        <v>1425.32</v>
      </c>
      <c r="R20" s="36">
        <v>5</v>
      </c>
      <c r="S20" s="34">
        <v>1805.87</v>
      </c>
      <c r="T20" s="49">
        <v>3</v>
      </c>
      <c r="U20" s="3">
        <v>1580.47</v>
      </c>
      <c r="V20" s="36">
        <v>7</v>
      </c>
      <c r="W20" s="34">
        <v>2667.52</v>
      </c>
      <c r="X20" s="49">
        <v>3</v>
      </c>
      <c r="Y20" s="3">
        <v>1365.07</v>
      </c>
      <c r="Z20" s="143">
        <f t="shared" si="2"/>
        <v>36</v>
      </c>
      <c r="AA20" s="16">
        <f t="shared" si="2"/>
        <v>13352.46</v>
      </c>
    </row>
    <row r="21" spans="1:27" ht="12.75" customHeight="1" x14ac:dyDescent="0.2">
      <c r="A21" s="23" t="s">
        <v>85</v>
      </c>
      <c r="B21" s="53"/>
      <c r="C21" s="33"/>
      <c r="D21" s="55"/>
      <c r="E21" s="4"/>
      <c r="F21" s="53">
        <v>2</v>
      </c>
      <c r="G21" s="33">
        <v>423.32</v>
      </c>
      <c r="H21" s="55">
        <v>1</v>
      </c>
      <c r="I21" s="4">
        <v>115.88</v>
      </c>
      <c r="J21" s="38">
        <v>1</v>
      </c>
      <c r="K21" s="32">
        <v>558.47</v>
      </c>
      <c r="L21" s="48"/>
      <c r="M21" s="2"/>
      <c r="N21" s="38"/>
      <c r="O21" s="32"/>
      <c r="P21" s="48"/>
      <c r="Q21" s="2"/>
      <c r="R21" s="38">
        <v>1</v>
      </c>
      <c r="S21" s="32">
        <v>125</v>
      </c>
      <c r="T21" s="48"/>
      <c r="U21" s="2"/>
      <c r="V21" s="38"/>
      <c r="W21" s="32"/>
      <c r="X21" s="48"/>
      <c r="Y21" s="2"/>
      <c r="Z21" s="143">
        <f t="shared" si="2"/>
        <v>5</v>
      </c>
      <c r="AA21" s="16">
        <f t="shared" si="2"/>
        <v>1222.67</v>
      </c>
    </row>
    <row r="22" spans="1:27" ht="12.75" customHeight="1" x14ac:dyDescent="0.2">
      <c r="A22" s="13" t="s">
        <v>23</v>
      </c>
      <c r="B22" s="36">
        <f t="shared" ref="B22:AA22" si="3">SUM(B17:B21)</f>
        <v>2</v>
      </c>
      <c r="C22" s="60">
        <f t="shared" si="3"/>
        <v>1127.3</v>
      </c>
      <c r="D22" s="49">
        <f t="shared" si="3"/>
        <v>3</v>
      </c>
      <c r="E22" s="22">
        <f t="shared" si="3"/>
        <v>488</v>
      </c>
      <c r="F22" s="36">
        <f t="shared" si="3"/>
        <v>8</v>
      </c>
      <c r="G22" s="60">
        <f t="shared" si="3"/>
        <v>2812.9100000000003</v>
      </c>
      <c r="H22" s="49">
        <f t="shared" si="3"/>
        <v>6</v>
      </c>
      <c r="I22" s="22">
        <f t="shared" si="3"/>
        <v>1871.9499999999998</v>
      </c>
      <c r="J22" s="66">
        <f t="shared" si="3"/>
        <v>13</v>
      </c>
      <c r="K22" s="62">
        <f t="shared" si="3"/>
        <v>7010.4100000000008</v>
      </c>
      <c r="L22" s="64">
        <f t="shared" si="3"/>
        <v>2</v>
      </c>
      <c r="M22" s="63">
        <f t="shared" si="3"/>
        <v>1001.67</v>
      </c>
      <c r="N22" s="66">
        <f t="shared" si="3"/>
        <v>12</v>
      </c>
      <c r="O22" s="62">
        <f t="shared" si="3"/>
        <v>3373.42</v>
      </c>
      <c r="P22" s="64">
        <f t="shared" si="3"/>
        <v>8</v>
      </c>
      <c r="Q22" s="63">
        <f t="shared" si="3"/>
        <v>4186.3499999999995</v>
      </c>
      <c r="R22" s="66">
        <f t="shared" si="3"/>
        <v>7</v>
      </c>
      <c r="S22" s="62">
        <f t="shared" si="3"/>
        <v>2276.1499999999996</v>
      </c>
      <c r="T22" s="64">
        <f t="shared" si="3"/>
        <v>7</v>
      </c>
      <c r="U22" s="63">
        <f t="shared" si="3"/>
        <v>2498.5</v>
      </c>
      <c r="V22" s="66">
        <f t="shared" si="3"/>
        <v>16</v>
      </c>
      <c r="W22" s="62">
        <f t="shared" si="3"/>
        <v>5946.02</v>
      </c>
      <c r="X22" s="64">
        <f t="shared" si="3"/>
        <v>9</v>
      </c>
      <c r="Y22" s="63">
        <f t="shared" si="3"/>
        <v>4059.16</v>
      </c>
      <c r="Z22" s="246">
        <f t="shared" si="3"/>
        <v>93</v>
      </c>
      <c r="AA22" s="47">
        <f t="shared" si="3"/>
        <v>36651.839999999997</v>
      </c>
    </row>
    <row r="23" spans="1:27"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50</v>
      </c>
      <c r="C25" s="34">
        <v>3549.25</v>
      </c>
      <c r="D25" s="49">
        <v>34</v>
      </c>
      <c r="E25" s="3">
        <v>1860.26</v>
      </c>
      <c r="F25" s="36">
        <v>36</v>
      </c>
      <c r="G25" s="34">
        <v>1974.09</v>
      </c>
      <c r="H25" s="49">
        <v>42</v>
      </c>
      <c r="I25" s="3">
        <v>1571.89</v>
      </c>
      <c r="J25" s="36">
        <v>4</v>
      </c>
      <c r="K25" s="34">
        <v>50</v>
      </c>
      <c r="L25" s="49">
        <v>8</v>
      </c>
      <c r="M25" s="3">
        <v>72</v>
      </c>
      <c r="N25" s="36">
        <v>2</v>
      </c>
      <c r="O25" s="35">
        <v>30</v>
      </c>
      <c r="P25" s="49">
        <v>4</v>
      </c>
      <c r="Q25" s="57">
        <v>35.700000000000003</v>
      </c>
      <c r="R25" s="36">
        <v>23</v>
      </c>
      <c r="S25" s="35">
        <v>331.93</v>
      </c>
      <c r="T25" s="49">
        <v>45</v>
      </c>
      <c r="U25" s="57">
        <v>1860.79</v>
      </c>
      <c r="V25" s="36">
        <v>23</v>
      </c>
      <c r="W25" s="35">
        <v>1129.26</v>
      </c>
      <c r="X25" s="49">
        <v>54</v>
      </c>
      <c r="Y25" s="57">
        <v>1996.6</v>
      </c>
      <c r="Z25" s="143">
        <f>B25+D25+F25+H25+J25+L25+N25+P25+R25+T25+V25+X25</f>
        <v>325</v>
      </c>
      <c r="AA25" s="27">
        <f>C25+E25+G25+I25+K25+M25+O25+Q25+S25+U25+W25+Y25</f>
        <v>14461.77</v>
      </c>
    </row>
    <row r="26" spans="1:27" ht="12.75" customHeight="1" x14ac:dyDescent="0.2">
      <c r="A26" s="23" t="s">
        <v>81</v>
      </c>
      <c r="B26" s="36">
        <v>25</v>
      </c>
      <c r="C26" s="34">
        <v>682.38</v>
      </c>
      <c r="D26" s="49">
        <v>14</v>
      </c>
      <c r="E26" s="3">
        <v>448.42</v>
      </c>
      <c r="F26" s="36">
        <v>21</v>
      </c>
      <c r="G26" s="34">
        <v>379.32</v>
      </c>
      <c r="H26" s="49">
        <v>34</v>
      </c>
      <c r="I26" s="3">
        <v>1563.61</v>
      </c>
      <c r="J26" s="36">
        <v>5</v>
      </c>
      <c r="K26" s="34">
        <v>59.92</v>
      </c>
      <c r="L26" s="49">
        <v>51</v>
      </c>
      <c r="M26" s="3">
        <v>945.48</v>
      </c>
      <c r="N26" s="36">
        <v>12</v>
      </c>
      <c r="O26" s="35">
        <v>220.11</v>
      </c>
      <c r="P26" s="49">
        <v>41</v>
      </c>
      <c r="Q26" s="57">
        <v>954.47</v>
      </c>
      <c r="R26" s="36">
        <v>25</v>
      </c>
      <c r="S26" s="35">
        <v>628.92999999999995</v>
      </c>
      <c r="T26" s="49">
        <v>34</v>
      </c>
      <c r="U26" s="57">
        <v>495.82</v>
      </c>
      <c r="V26" s="36">
        <v>41</v>
      </c>
      <c r="W26" s="35">
        <v>933.27</v>
      </c>
      <c r="X26" s="49">
        <v>29</v>
      </c>
      <c r="Y26" s="57">
        <v>975.82</v>
      </c>
      <c r="Z26" s="143">
        <f>B26+D26+F26+H26+J26+L26+N26+P26+R26+T26+V26+X26</f>
        <v>332</v>
      </c>
      <c r="AA26" s="27">
        <f>C26+E26+G26+I26+K26+M26+O26+Q26+S26+U26+W26+Y26</f>
        <v>8287.5499999999993</v>
      </c>
    </row>
    <row r="27" spans="1:27" s="164" customFormat="1" ht="12.75" customHeight="1" x14ac:dyDescent="0.2">
      <c r="A27" s="121" t="s">
        <v>37</v>
      </c>
      <c r="B27" s="134">
        <f t="shared" ref="B27:Y27" si="4">B25+B26</f>
        <v>75</v>
      </c>
      <c r="C27" s="201">
        <f t="shared" si="4"/>
        <v>4231.63</v>
      </c>
      <c r="D27" s="202">
        <f t="shared" si="4"/>
        <v>48</v>
      </c>
      <c r="E27" s="203">
        <f t="shared" si="4"/>
        <v>2308.6799999999998</v>
      </c>
      <c r="F27" s="134">
        <f t="shared" si="4"/>
        <v>57</v>
      </c>
      <c r="G27" s="201">
        <f t="shared" si="4"/>
        <v>2353.41</v>
      </c>
      <c r="H27" s="202">
        <f t="shared" si="4"/>
        <v>76</v>
      </c>
      <c r="I27" s="203">
        <f t="shared" si="4"/>
        <v>3135.5</v>
      </c>
      <c r="J27" s="134">
        <f t="shared" si="4"/>
        <v>9</v>
      </c>
      <c r="K27" s="201">
        <f t="shared" si="4"/>
        <v>109.92</v>
      </c>
      <c r="L27" s="202">
        <f t="shared" si="4"/>
        <v>59</v>
      </c>
      <c r="M27" s="203">
        <f t="shared" si="4"/>
        <v>1017.48</v>
      </c>
      <c r="N27" s="134">
        <f t="shared" si="4"/>
        <v>14</v>
      </c>
      <c r="O27" s="201">
        <f t="shared" si="4"/>
        <v>250.11</v>
      </c>
      <c r="P27" s="202">
        <f t="shared" si="4"/>
        <v>45</v>
      </c>
      <c r="Q27" s="203">
        <f t="shared" si="4"/>
        <v>990.17000000000007</v>
      </c>
      <c r="R27" s="134">
        <f t="shared" si="4"/>
        <v>48</v>
      </c>
      <c r="S27" s="201">
        <f t="shared" si="4"/>
        <v>960.8599999999999</v>
      </c>
      <c r="T27" s="202">
        <f t="shared" si="4"/>
        <v>79</v>
      </c>
      <c r="U27" s="203">
        <f t="shared" si="4"/>
        <v>2356.61</v>
      </c>
      <c r="V27" s="134">
        <f t="shared" si="4"/>
        <v>64</v>
      </c>
      <c r="W27" s="201">
        <f t="shared" si="4"/>
        <v>2062.5299999999997</v>
      </c>
      <c r="X27" s="202">
        <f t="shared" si="4"/>
        <v>83</v>
      </c>
      <c r="Y27" s="203">
        <f t="shared" si="4"/>
        <v>2972.42</v>
      </c>
      <c r="Z27" s="233">
        <f t="shared" ref="Z27:AA27" si="5">SUM(Z25:Z26)</f>
        <v>657</v>
      </c>
      <c r="AA27" s="310">
        <f t="shared" si="5"/>
        <v>22749.32</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9562.8700000000008</v>
      </c>
      <c r="D29" s="49"/>
      <c r="E29" s="22">
        <f>SUM(E14+E22+E27)</f>
        <v>9730.14</v>
      </c>
      <c r="F29" s="36"/>
      <c r="G29" s="60">
        <f>SUM(G14+G22+G27)</f>
        <v>12615.45</v>
      </c>
      <c r="H29" s="49"/>
      <c r="I29" s="22">
        <f>SUM(I14+I22+I27)</f>
        <v>12587.18</v>
      </c>
      <c r="J29" s="36"/>
      <c r="K29" s="60">
        <f>SUM(K14+K22+K27)</f>
        <v>11981.65</v>
      </c>
      <c r="L29" s="49"/>
      <c r="M29" s="22">
        <f>SUM(M14+M22+M27)</f>
        <v>7573.02</v>
      </c>
      <c r="N29" s="36"/>
      <c r="O29" s="60">
        <f>SUM(O14+O22+O27)</f>
        <v>8183.08</v>
      </c>
      <c r="P29" s="49"/>
      <c r="Q29" s="22">
        <f>SUM(Q14+Q22+Q27)</f>
        <v>9698.8799999999992</v>
      </c>
      <c r="R29" s="36"/>
      <c r="S29" s="60">
        <f>SUM(S14+S22+S27)</f>
        <v>12904.4</v>
      </c>
      <c r="T29" s="49"/>
      <c r="U29" s="22">
        <f>SUM(U14+U22+U27)</f>
        <v>12113.45</v>
      </c>
      <c r="V29" s="36"/>
      <c r="W29" s="60">
        <f>SUM(W14+W22+W27)</f>
        <v>14795.509999999998</v>
      </c>
      <c r="X29" s="49"/>
      <c r="Y29" s="22">
        <f>SUM(Y14+Y22+Y27)</f>
        <v>11512.82</v>
      </c>
      <c r="Z29" s="143"/>
      <c r="AA29" s="18">
        <f>SUM(AA14+AA22+AA27)</f>
        <v>133258.45000000001</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v>2</v>
      </c>
      <c r="C32" s="180">
        <v>293.85000000000002</v>
      </c>
      <c r="D32" s="170">
        <v>1</v>
      </c>
      <c r="E32" s="170">
        <v>530</v>
      </c>
      <c r="F32" s="180"/>
      <c r="G32" s="180"/>
      <c r="H32" s="170">
        <v>1</v>
      </c>
      <c r="I32" s="170">
        <v>258.45</v>
      </c>
      <c r="J32" s="180">
        <v>1</v>
      </c>
      <c r="K32" s="180">
        <v>188.15</v>
      </c>
      <c r="L32" s="170">
        <v>1</v>
      </c>
      <c r="M32" s="170">
        <v>344.05</v>
      </c>
      <c r="N32" s="180"/>
      <c r="O32" s="180"/>
      <c r="P32" s="170">
        <v>1</v>
      </c>
      <c r="Q32" s="170">
        <v>318.39999999999998</v>
      </c>
      <c r="R32" s="180">
        <v>1</v>
      </c>
      <c r="S32" s="180">
        <v>171.16</v>
      </c>
      <c r="T32" s="170">
        <v>3</v>
      </c>
      <c r="U32" s="170">
        <v>593.38</v>
      </c>
      <c r="V32" s="180">
        <v>1</v>
      </c>
      <c r="W32" s="180">
        <v>470.7</v>
      </c>
      <c r="X32" s="170">
        <v>1</v>
      </c>
      <c r="Y32" s="170">
        <v>370</v>
      </c>
      <c r="Z32" s="101">
        <f t="shared" ref="Z32:AA35" si="6">SUM(B32+D32+F32+H32+J32+L32+N32+P32+R32+T32+V32+X32)</f>
        <v>13</v>
      </c>
      <c r="AA32" s="189">
        <f t="shared" si="6"/>
        <v>3538.14</v>
      </c>
    </row>
    <row r="33" spans="1:31" s="191" customFormat="1" x14ac:dyDescent="0.2">
      <c r="A33" s="179" t="s">
        <v>99</v>
      </c>
      <c r="B33" s="180">
        <v>4</v>
      </c>
      <c r="C33" s="180">
        <v>507.44</v>
      </c>
      <c r="D33" s="170">
        <v>1</v>
      </c>
      <c r="E33" s="170">
        <v>220.82</v>
      </c>
      <c r="F33" s="180">
        <v>1</v>
      </c>
      <c r="G33" s="180">
        <v>374.77</v>
      </c>
      <c r="H33" s="170"/>
      <c r="I33" s="170"/>
      <c r="J33" s="180">
        <v>2</v>
      </c>
      <c r="K33" s="180">
        <v>263.56</v>
      </c>
      <c r="L33" s="170">
        <v>4</v>
      </c>
      <c r="M33" s="170">
        <v>1766.36</v>
      </c>
      <c r="N33" s="180">
        <v>1</v>
      </c>
      <c r="O33" s="180">
        <v>250.17</v>
      </c>
      <c r="P33" s="170">
        <v>2</v>
      </c>
      <c r="Q33" s="170">
        <v>198.96</v>
      </c>
      <c r="R33" s="180">
        <v>2</v>
      </c>
      <c r="S33" s="180">
        <v>55.78</v>
      </c>
      <c r="T33" s="170"/>
      <c r="U33" s="170"/>
      <c r="V33" s="180">
        <v>3</v>
      </c>
      <c r="W33" s="180">
        <v>641.15</v>
      </c>
      <c r="X33" s="170">
        <v>7</v>
      </c>
      <c r="Y33" s="170">
        <v>474.75</v>
      </c>
      <c r="Z33" s="101">
        <f t="shared" si="6"/>
        <v>27</v>
      </c>
      <c r="AA33" s="189">
        <f t="shared" si="6"/>
        <v>4753.76</v>
      </c>
    </row>
    <row r="34" spans="1:31" s="191" customFormat="1" x14ac:dyDescent="0.2">
      <c r="A34" s="179" t="s">
        <v>88</v>
      </c>
      <c r="B34" s="180">
        <v>11</v>
      </c>
      <c r="C34" s="180">
        <v>1261.79</v>
      </c>
      <c r="D34" s="170">
        <v>18</v>
      </c>
      <c r="E34" s="170">
        <v>2349.16</v>
      </c>
      <c r="F34" s="180">
        <v>21</v>
      </c>
      <c r="G34" s="180">
        <v>4414.07</v>
      </c>
      <c r="H34" s="170">
        <v>24</v>
      </c>
      <c r="I34" s="170">
        <v>3903.92</v>
      </c>
      <c r="J34" s="180">
        <v>13</v>
      </c>
      <c r="K34" s="180">
        <v>2270.4499999999998</v>
      </c>
      <c r="L34" s="170">
        <v>14</v>
      </c>
      <c r="M34" s="170">
        <v>1415.45</v>
      </c>
      <c r="N34" s="180">
        <v>20</v>
      </c>
      <c r="O34" s="180">
        <v>2141.1</v>
      </c>
      <c r="P34" s="170">
        <v>9</v>
      </c>
      <c r="Q34" s="170">
        <v>1357.5</v>
      </c>
      <c r="R34" s="180">
        <v>14</v>
      </c>
      <c r="S34" s="180">
        <v>1703.27</v>
      </c>
      <c r="T34" s="170">
        <v>17</v>
      </c>
      <c r="U34" s="170">
        <v>2446.14</v>
      </c>
      <c r="V34" s="180">
        <v>23</v>
      </c>
      <c r="W34" s="180">
        <v>3423.14</v>
      </c>
      <c r="X34" s="170">
        <v>7</v>
      </c>
      <c r="Y34" s="170">
        <v>863.86</v>
      </c>
      <c r="Z34" s="101">
        <f t="shared" si="6"/>
        <v>191</v>
      </c>
      <c r="AA34" s="189">
        <f t="shared" si="6"/>
        <v>27549.85</v>
      </c>
    </row>
    <row r="35" spans="1:31" s="191" customFormat="1" x14ac:dyDescent="0.2">
      <c r="A35" s="179" t="s">
        <v>77</v>
      </c>
      <c r="B35" s="186">
        <v>1</v>
      </c>
      <c r="C35" s="186">
        <v>88.35</v>
      </c>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1</v>
      </c>
      <c r="AA35" s="192">
        <f t="shared" si="6"/>
        <v>88.35</v>
      </c>
    </row>
    <row r="36" spans="1:31" s="9" customFormat="1" ht="12.75" customHeight="1" x14ac:dyDescent="0.2">
      <c r="A36" s="13" t="s">
        <v>92</v>
      </c>
      <c r="B36" s="243">
        <f t="shared" ref="B36:AA36" si="7">SUM(B32:B35)</f>
        <v>18</v>
      </c>
      <c r="C36" s="176">
        <f t="shared" si="7"/>
        <v>2151.4299999999998</v>
      </c>
      <c r="D36" s="244">
        <f t="shared" si="7"/>
        <v>20</v>
      </c>
      <c r="E36" s="177">
        <f t="shared" si="7"/>
        <v>3099.9799999999996</v>
      </c>
      <c r="F36" s="243">
        <f t="shared" si="7"/>
        <v>22</v>
      </c>
      <c r="G36" s="176">
        <f t="shared" si="7"/>
        <v>4788.84</v>
      </c>
      <c r="H36" s="244">
        <f t="shared" si="7"/>
        <v>25</v>
      </c>
      <c r="I36" s="177">
        <f t="shared" si="7"/>
        <v>4162.37</v>
      </c>
      <c r="J36" s="243">
        <f t="shared" si="7"/>
        <v>16</v>
      </c>
      <c r="K36" s="176">
        <f t="shared" si="7"/>
        <v>2722.16</v>
      </c>
      <c r="L36" s="244">
        <f t="shared" si="7"/>
        <v>19</v>
      </c>
      <c r="M36" s="177">
        <f t="shared" si="7"/>
        <v>3525.8599999999997</v>
      </c>
      <c r="N36" s="243">
        <f t="shared" si="7"/>
        <v>21</v>
      </c>
      <c r="O36" s="176">
        <f t="shared" si="7"/>
        <v>2391.27</v>
      </c>
      <c r="P36" s="244">
        <f t="shared" si="7"/>
        <v>12</v>
      </c>
      <c r="Q36" s="177">
        <f t="shared" si="7"/>
        <v>1874.8600000000001</v>
      </c>
      <c r="R36" s="243">
        <f t="shared" si="7"/>
        <v>17</v>
      </c>
      <c r="S36" s="176">
        <f t="shared" si="7"/>
        <v>1930.21</v>
      </c>
      <c r="T36" s="244">
        <f t="shared" si="7"/>
        <v>20</v>
      </c>
      <c r="U36" s="177">
        <f t="shared" si="7"/>
        <v>3039.52</v>
      </c>
      <c r="V36" s="243">
        <f t="shared" si="7"/>
        <v>27</v>
      </c>
      <c r="W36" s="176">
        <f t="shared" si="7"/>
        <v>4534.99</v>
      </c>
      <c r="X36" s="244">
        <f t="shared" si="7"/>
        <v>15</v>
      </c>
      <c r="Y36" s="177">
        <f t="shared" si="7"/>
        <v>1708.6100000000001</v>
      </c>
      <c r="Z36" s="250">
        <f t="shared" si="7"/>
        <v>232</v>
      </c>
      <c r="AA36" s="178">
        <f t="shared" si="7"/>
        <v>35930.1</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5909.3200000000015</v>
      </c>
      <c r="D40" s="255"/>
      <c r="E40" s="256">
        <f>E29-E5-E36</f>
        <v>4826.0599999999995</v>
      </c>
      <c r="F40" s="256"/>
      <c r="G40" s="256">
        <f>G29-G5-G36</f>
        <v>6165.130000000001</v>
      </c>
      <c r="H40" s="255"/>
      <c r="I40" s="256">
        <f>I29-I5-I36</f>
        <v>6648.1900000000014</v>
      </c>
      <c r="J40" s="255"/>
      <c r="K40" s="256">
        <f>K29-K5-K36</f>
        <v>8032.73</v>
      </c>
      <c r="L40" s="255"/>
      <c r="M40" s="256">
        <f>M29-M5-M36</f>
        <v>2494.1600000000008</v>
      </c>
      <c r="N40" s="256"/>
      <c r="O40" s="256">
        <f>O29-O5-O36</f>
        <v>4328.6299999999992</v>
      </c>
      <c r="P40" s="255"/>
      <c r="Q40" s="256">
        <f>Q29-Q5-Q36</f>
        <v>6162.0199999999986</v>
      </c>
      <c r="R40" s="255"/>
      <c r="S40" s="256">
        <f>S29-S5-S36</f>
        <v>9021.1899999999987</v>
      </c>
      <c r="T40" s="255"/>
      <c r="U40" s="256">
        <f>U29-U5-U36</f>
        <v>7556.93</v>
      </c>
      <c r="V40" s="255"/>
      <c r="W40" s="256">
        <f>W29-W5-W36</f>
        <v>8314.5199999999986</v>
      </c>
      <c r="X40" s="255"/>
      <c r="Y40" s="256">
        <f>Y29-Y5-Y36</f>
        <v>8297.2099999999991</v>
      </c>
      <c r="Z40" s="255"/>
      <c r="AA40" s="256">
        <f>AA29-AA5-AA36</f>
        <v>77756.09</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65</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106</v>
      </c>
      <c r="C3" s="32">
        <v>562.16</v>
      </c>
      <c r="D3" s="49">
        <v>131</v>
      </c>
      <c r="E3" s="2">
        <v>602.70000000000005</v>
      </c>
      <c r="F3" s="36">
        <v>122</v>
      </c>
      <c r="G3" s="32">
        <v>670.94</v>
      </c>
      <c r="H3" s="49">
        <v>105</v>
      </c>
      <c r="I3" s="2">
        <v>519.16</v>
      </c>
      <c r="J3" s="36">
        <v>116</v>
      </c>
      <c r="K3" s="32">
        <v>557.41999999999996</v>
      </c>
      <c r="L3" s="49">
        <v>57</v>
      </c>
      <c r="M3" s="2">
        <v>242</v>
      </c>
      <c r="N3" s="36">
        <v>104</v>
      </c>
      <c r="O3" s="32">
        <v>515</v>
      </c>
      <c r="P3" s="49">
        <v>115</v>
      </c>
      <c r="Q3" s="2">
        <v>510</v>
      </c>
      <c r="R3" s="36">
        <v>160</v>
      </c>
      <c r="S3" s="32">
        <v>744</v>
      </c>
      <c r="T3" s="49">
        <v>157</v>
      </c>
      <c r="U3" s="2">
        <v>863</v>
      </c>
      <c r="V3" s="36">
        <v>124</v>
      </c>
      <c r="W3" s="32">
        <v>663</v>
      </c>
      <c r="X3" s="49">
        <v>110</v>
      </c>
      <c r="Y3" s="2">
        <v>578</v>
      </c>
      <c r="Z3" s="143">
        <f>B3+D3+F3+H3+J3+L3+N3+P3+R3+T3+V3+X3</f>
        <v>1407</v>
      </c>
      <c r="AA3" s="16">
        <f>C3+E3+G3+I3+K3+M3+O3+Q3+S3+U3+W3+Y3</f>
        <v>7027.38</v>
      </c>
      <c r="AC3" s="42"/>
    </row>
    <row r="4" spans="1:29" ht="12.75" customHeight="1" x14ac:dyDescent="0.2">
      <c r="A4" s="23" t="s">
        <v>51</v>
      </c>
      <c r="B4" s="38"/>
      <c r="C4" s="53">
        <v>106</v>
      </c>
      <c r="D4" s="48"/>
      <c r="E4" s="55">
        <v>131</v>
      </c>
      <c r="F4" s="38"/>
      <c r="G4" s="53">
        <v>122</v>
      </c>
      <c r="H4" s="48"/>
      <c r="I4" s="55">
        <v>105</v>
      </c>
      <c r="J4" s="38"/>
      <c r="K4" s="53">
        <v>116</v>
      </c>
      <c r="L4" s="48"/>
      <c r="M4" s="55">
        <v>57</v>
      </c>
      <c r="N4" s="38"/>
      <c r="O4" s="53">
        <v>104</v>
      </c>
      <c r="P4" s="48"/>
      <c r="Q4" s="55">
        <v>115</v>
      </c>
      <c r="R4" s="38"/>
      <c r="S4" s="53">
        <v>160</v>
      </c>
      <c r="T4" s="48"/>
      <c r="U4" s="55">
        <v>157</v>
      </c>
      <c r="V4" s="38"/>
      <c r="W4" s="53">
        <v>124</v>
      </c>
      <c r="X4" s="48"/>
      <c r="Y4" s="55">
        <v>110</v>
      </c>
      <c r="Z4" s="142"/>
      <c r="AA4" s="17">
        <f>C4+E4+G4+I4+K4+M4+O4+Q4+S4+U4+W4+Y4</f>
        <v>1407</v>
      </c>
    </row>
    <row r="5" spans="1:29" ht="12.75" customHeight="1" x14ac:dyDescent="0.2">
      <c r="A5" s="13" t="s">
        <v>15</v>
      </c>
      <c r="B5" s="36"/>
      <c r="C5" s="60">
        <f>SUM(C3:C4)</f>
        <v>668.16</v>
      </c>
      <c r="D5" s="49"/>
      <c r="E5" s="22">
        <f>SUM(E3:E4)</f>
        <v>733.7</v>
      </c>
      <c r="F5" s="36"/>
      <c r="G5" s="60">
        <f>SUM(G3:G4)</f>
        <v>792.94</v>
      </c>
      <c r="H5" s="49"/>
      <c r="I5" s="22">
        <f>SUM(I3:I4)</f>
        <v>624.16</v>
      </c>
      <c r="J5" s="36"/>
      <c r="K5" s="60">
        <f>SUM(K3:K4)</f>
        <v>673.42</v>
      </c>
      <c r="L5" s="49"/>
      <c r="M5" s="22">
        <f>SUM(M3:M4)</f>
        <v>299</v>
      </c>
      <c r="N5" s="36"/>
      <c r="O5" s="60">
        <f>SUM(O3:O4)</f>
        <v>619</v>
      </c>
      <c r="P5" s="49"/>
      <c r="Q5" s="22">
        <f>SUM(Q3:Q4)</f>
        <v>625</v>
      </c>
      <c r="R5" s="36"/>
      <c r="S5" s="60">
        <f>SUM(S3:S4)</f>
        <v>904</v>
      </c>
      <c r="T5" s="49"/>
      <c r="U5" s="22">
        <f>SUM(U3:U4)</f>
        <v>1020</v>
      </c>
      <c r="V5" s="36"/>
      <c r="W5" s="60">
        <f>SUM(W3:W4)</f>
        <v>787</v>
      </c>
      <c r="X5" s="49"/>
      <c r="Y5" s="22">
        <f>SUM(Y3:Y4)</f>
        <v>688</v>
      </c>
      <c r="Z5" s="143"/>
      <c r="AA5" s="19">
        <f>SUM(AA3:AA4)</f>
        <v>8434.380000000001</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48294.5</v>
      </c>
      <c r="D7" s="49"/>
      <c r="E7" s="299">
        <v>54452.82</v>
      </c>
      <c r="F7" s="36"/>
      <c r="G7" s="298">
        <v>40515.31</v>
      </c>
      <c r="H7" s="49"/>
      <c r="I7" s="299">
        <v>36029.22</v>
      </c>
      <c r="J7" s="36"/>
      <c r="K7" s="298">
        <v>35767.72</v>
      </c>
      <c r="L7" s="49"/>
      <c r="M7" s="299">
        <v>23260.97</v>
      </c>
      <c r="N7" s="36"/>
      <c r="O7" s="298">
        <v>39158.67</v>
      </c>
      <c r="P7" s="49"/>
      <c r="Q7" s="299">
        <v>39185.67</v>
      </c>
      <c r="R7" s="36"/>
      <c r="S7" s="298">
        <v>49056.19</v>
      </c>
      <c r="T7" s="49"/>
      <c r="U7" s="299">
        <v>46495.16</v>
      </c>
      <c r="V7" s="36"/>
      <c r="W7" s="298">
        <v>45305.69</v>
      </c>
      <c r="X7" s="49"/>
      <c r="Y7" s="299">
        <v>41094.410000000003</v>
      </c>
      <c r="Z7" s="245"/>
      <c r="AA7" s="312">
        <f>C7+E7+G7+I7+K7+M7+O7+Q7+S7+U7+W7+Y7</f>
        <v>498616.32999999996</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73</v>
      </c>
      <c r="C10" s="32">
        <v>1484.24</v>
      </c>
      <c r="D10" s="48">
        <v>82</v>
      </c>
      <c r="E10" s="2">
        <v>2092.8200000000002</v>
      </c>
      <c r="F10" s="38">
        <v>79</v>
      </c>
      <c r="G10" s="32">
        <v>1851.16</v>
      </c>
      <c r="H10" s="48">
        <v>73</v>
      </c>
      <c r="I10" s="2">
        <v>1839.73</v>
      </c>
      <c r="J10" s="38">
        <v>78</v>
      </c>
      <c r="K10" s="32">
        <v>2062.37</v>
      </c>
      <c r="L10" s="48">
        <v>41</v>
      </c>
      <c r="M10" s="2">
        <v>1285.3399999999999</v>
      </c>
      <c r="N10" s="38">
        <v>69</v>
      </c>
      <c r="O10" s="32">
        <v>1928.54</v>
      </c>
      <c r="P10" s="48">
        <v>77</v>
      </c>
      <c r="Q10" s="2">
        <v>2133.15</v>
      </c>
      <c r="R10" s="38">
        <v>98</v>
      </c>
      <c r="S10" s="32">
        <v>2219.77</v>
      </c>
      <c r="T10" s="48">
        <v>85</v>
      </c>
      <c r="U10" s="2">
        <v>2174.13</v>
      </c>
      <c r="V10" s="38">
        <v>81</v>
      </c>
      <c r="W10" s="32">
        <v>2179.83</v>
      </c>
      <c r="X10" s="48">
        <v>71</v>
      </c>
      <c r="Y10" s="2">
        <v>2187.12</v>
      </c>
      <c r="Z10" s="143">
        <f t="shared" ref="Z10:AA13" si="0">B10+D10+F10+H10+J10+L10+N10+P10+R10+T10+V10+X10</f>
        <v>907</v>
      </c>
      <c r="AA10" s="16">
        <f t="shared" si="0"/>
        <v>23438.2</v>
      </c>
    </row>
    <row r="11" spans="1:29" ht="12.75" customHeight="1" x14ac:dyDescent="0.2">
      <c r="A11" s="11" t="s">
        <v>29</v>
      </c>
      <c r="B11" s="38">
        <v>4</v>
      </c>
      <c r="C11" s="32">
        <v>77.37</v>
      </c>
      <c r="D11" s="48">
        <v>1</v>
      </c>
      <c r="E11" s="2">
        <v>33.81</v>
      </c>
      <c r="F11" s="38">
        <v>1</v>
      </c>
      <c r="G11" s="32">
        <v>10.71</v>
      </c>
      <c r="H11" s="48"/>
      <c r="I11" s="2"/>
      <c r="J11" s="38">
        <v>1</v>
      </c>
      <c r="K11" s="32">
        <v>4</v>
      </c>
      <c r="L11" s="48"/>
      <c r="M11" s="2"/>
      <c r="N11" s="38"/>
      <c r="O11" s="32"/>
      <c r="P11" s="48"/>
      <c r="Q11" s="2"/>
      <c r="R11" s="38">
        <v>1</v>
      </c>
      <c r="S11" s="32">
        <v>9.92</v>
      </c>
      <c r="T11" s="48">
        <v>1</v>
      </c>
      <c r="U11" s="2">
        <v>16.14</v>
      </c>
      <c r="V11" s="38">
        <v>1</v>
      </c>
      <c r="W11" s="32">
        <v>45.46</v>
      </c>
      <c r="X11" s="48">
        <v>1</v>
      </c>
      <c r="Y11" s="2">
        <v>7.89</v>
      </c>
      <c r="Z11" s="143">
        <f t="shared" si="0"/>
        <v>11</v>
      </c>
      <c r="AA11" s="16">
        <f t="shared" si="0"/>
        <v>205.29999999999998</v>
      </c>
    </row>
    <row r="12" spans="1:29" ht="12.75" customHeight="1" x14ac:dyDescent="0.2">
      <c r="A12" s="23" t="s">
        <v>35</v>
      </c>
      <c r="B12" s="38">
        <v>10</v>
      </c>
      <c r="C12" s="32">
        <v>884.59</v>
      </c>
      <c r="D12" s="48">
        <v>10</v>
      </c>
      <c r="E12" s="2">
        <v>1084</v>
      </c>
      <c r="F12" s="38">
        <v>9</v>
      </c>
      <c r="G12" s="32">
        <v>1124</v>
      </c>
      <c r="H12" s="48">
        <v>13</v>
      </c>
      <c r="I12" s="2">
        <v>1439</v>
      </c>
      <c r="J12" s="38">
        <v>1</v>
      </c>
      <c r="K12" s="32">
        <v>574</v>
      </c>
      <c r="L12" s="48">
        <v>2</v>
      </c>
      <c r="M12" s="2">
        <v>56</v>
      </c>
      <c r="N12" s="38">
        <v>5</v>
      </c>
      <c r="O12" s="32">
        <v>610</v>
      </c>
      <c r="P12" s="48">
        <v>2</v>
      </c>
      <c r="Q12" s="2">
        <v>322</v>
      </c>
      <c r="R12" s="38">
        <v>6</v>
      </c>
      <c r="S12" s="32">
        <v>1110</v>
      </c>
      <c r="T12" s="48">
        <v>16</v>
      </c>
      <c r="U12" s="2">
        <v>3135.2</v>
      </c>
      <c r="V12" s="38">
        <v>3</v>
      </c>
      <c r="W12" s="32">
        <v>280</v>
      </c>
      <c r="X12" s="48">
        <v>3</v>
      </c>
      <c r="Y12" s="2">
        <v>552</v>
      </c>
      <c r="Z12" s="143">
        <f t="shared" si="0"/>
        <v>80</v>
      </c>
      <c r="AA12" s="16">
        <f t="shared" si="0"/>
        <v>11170.79</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c r="S13" s="33"/>
      <c r="T13" s="55"/>
      <c r="U13" s="4"/>
      <c r="V13" s="53"/>
      <c r="W13" s="33"/>
      <c r="X13" s="55"/>
      <c r="Y13" s="4"/>
      <c r="Z13" s="143">
        <f t="shared" si="0"/>
        <v>0</v>
      </c>
      <c r="AA13" s="16">
        <f t="shared" si="0"/>
        <v>0</v>
      </c>
    </row>
    <row r="14" spans="1:29" ht="12.75" customHeight="1" x14ac:dyDescent="0.2">
      <c r="A14" s="44" t="s">
        <v>22</v>
      </c>
      <c r="B14" s="36">
        <f t="shared" ref="B14:AA14" si="1">SUM(B10:B13)</f>
        <v>87</v>
      </c>
      <c r="C14" s="60">
        <f t="shared" si="1"/>
        <v>2446.2000000000003</v>
      </c>
      <c r="D14" s="49">
        <f t="shared" si="1"/>
        <v>93</v>
      </c>
      <c r="E14" s="22">
        <f t="shared" si="1"/>
        <v>3210.63</v>
      </c>
      <c r="F14" s="36">
        <f t="shared" si="1"/>
        <v>89</v>
      </c>
      <c r="G14" s="60">
        <f t="shared" si="1"/>
        <v>2985.87</v>
      </c>
      <c r="H14" s="49">
        <f t="shared" si="1"/>
        <v>86</v>
      </c>
      <c r="I14" s="22">
        <f t="shared" si="1"/>
        <v>3278.73</v>
      </c>
      <c r="J14" s="36">
        <f t="shared" si="1"/>
        <v>80</v>
      </c>
      <c r="K14" s="60">
        <f t="shared" si="1"/>
        <v>2640.37</v>
      </c>
      <c r="L14" s="49">
        <f t="shared" si="1"/>
        <v>43</v>
      </c>
      <c r="M14" s="22">
        <f t="shared" si="1"/>
        <v>1341.34</v>
      </c>
      <c r="N14" s="36">
        <f t="shared" si="1"/>
        <v>74</v>
      </c>
      <c r="O14" s="60">
        <f t="shared" si="1"/>
        <v>2538.54</v>
      </c>
      <c r="P14" s="49">
        <f t="shared" si="1"/>
        <v>79</v>
      </c>
      <c r="Q14" s="22">
        <f t="shared" si="1"/>
        <v>2455.15</v>
      </c>
      <c r="R14" s="36">
        <f t="shared" si="1"/>
        <v>105</v>
      </c>
      <c r="S14" s="60">
        <f t="shared" si="1"/>
        <v>3339.69</v>
      </c>
      <c r="T14" s="49">
        <f t="shared" si="1"/>
        <v>102</v>
      </c>
      <c r="U14" s="22">
        <f t="shared" si="1"/>
        <v>5325.4699999999993</v>
      </c>
      <c r="V14" s="36">
        <f t="shared" si="1"/>
        <v>85</v>
      </c>
      <c r="W14" s="60">
        <f t="shared" si="1"/>
        <v>2505.29</v>
      </c>
      <c r="X14" s="49">
        <f t="shared" si="1"/>
        <v>75</v>
      </c>
      <c r="Y14" s="22">
        <f t="shared" si="1"/>
        <v>2747.0099999999998</v>
      </c>
      <c r="Z14" s="246">
        <f t="shared" si="1"/>
        <v>998</v>
      </c>
      <c r="AA14" s="47">
        <f t="shared" si="1"/>
        <v>34814.29</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7" ht="12.75" customHeight="1" x14ac:dyDescent="0.2">
      <c r="A18" s="23" t="s">
        <v>24</v>
      </c>
      <c r="B18" s="38">
        <v>2</v>
      </c>
      <c r="C18" s="32">
        <v>586.01</v>
      </c>
      <c r="D18" s="48"/>
      <c r="E18" s="2"/>
      <c r="F18" s="38"/>
      <c r="G18" s="32"/>
      <c r="H18" s="48"/>
      <c r="I18" s="2"/>
      <c r="J18" s="38"/>
      <c r="K18" s="32"/>
      <c r="L18" s="48"/>
      <c r="M18" s="2"/>
      <c r="N18" s="38"/>
      <c r="O18" s="32"/>
      <c r="P18" s="48"/>
      <c r="Q18" s="2"/>
      <c r="R18" s="38"/>
      <c r="S18" s="32"/>
      <c r="T18" s="48"/>
      <c r="U18" s="2"/>
      <c r="V18" s="38"/>
      <c r="W18" s="32"/>
      <c r="X18" s="48"/>
      <c r="Y18" s="2"/>
      <c r="Z18" s="143">
        <f t="shared" si="2"/>
        <v>2</v>
      </c>
      <c r="AA18" s="16">
        <f t="shared" si="2"/>
        <v>586.01</v>
      </c>
    </row>
    <row r="19" spans="1:27" ht="12.75" customHeight="1" x14ac:dyDescent="0.2">
      <c r="A19" s="23" t="s">
        <v>83</v>
      </c>
      <c r="B19" s="36">
        <v>1</v>
      </c>
      <c r="C19" s="34">
        <v>323.7</v>
      </c>
      <c r="D19" s="49">
        <v>1</v>
      </c>
      <c r="E19" s="3">
        <v>329.04</v>
      </c>
      <c r="F19" s="36">
        <v>7</v>
      </c>
      <c r="G19" s="34">
        <v>2658.05</v>
      </c>
      <c r="H19" s="49">
        <v>4</v>
      </c>
      <c r="I19" s="3">
        <v>1254.98</v>
      </c>
      <c r="J19" s="36">
        <v>4</v>
      </c>
      <c r="K19" s="34">
        <v>1147.0999999999999</v>
      </c>
      <c r="L19" s="49">
        <v>3</v>
      </c>
      <c r="M19" s="3">
        <v>1095.54</v>
      </c>
      <c r="N19" s="36">
        <v>2</v>
      </c>
      <c r="O19" s="34">
        <v>822.01</v>
      </c>
      <c r="P19" s="49">
        <v>7</v>
      </c>
      <c r="Q19" s="3">
        <v>2776.04</v>
      </c>
      <c r="R19" s="36">
        <v>6</v>
      </c>
      <c r="S19" s="34">
        <v>1101.5899999999999</v>
      </c>
      <c r="T19" s="49">
        <v>3</v>
      </c>
      <c r="U19" s="3">
        <v>1016.14</v>
      </c>
      <c r="V19" s="36">
        <v>8</v>
      </c>
      <c r="W19" s="34">
        <v>2688.46</v>
      </c>
      <c r="X19" s="49">
        <v>2</v>
      </c>
      <c r="Y19" s="3">
        <v>802.62</v>
      </c>
      <c r="Z19" s="143">
        <f t="shared" si="2"/>
        <v>48</v>
      </c>
      <c r="AA19" s="16">
        <f t="shared" si="2"/>
        <v>16015.270000000002</v>
      </c>
    </row>
    <row r="20" spans="1:27" ht="12.75" customHeight="1" x14ac:dyDescent="0.2">
      <c r="A20" s="23" t="s">
        <v>25</v>
      </c>
      <c r="B20" s="36"/>
      <c r="C20" s="34"/>
      <c r="D20" s="49"/>
      <c r="E20" s="3"/>
      <c r="F20" s="36">
        <v>5</v>
      </c>
      <c r="G20" s="34">
        <v>1164.6600000000001</v>
      </c>
      <c r="H20" s="49">
        <v>2</v>
      </c>
      <c r="I20" s="3">
        <v>486.69</v>
      </c>
      <c r="J20" s="36">
        <v>1</v>
      </c>
      <c r="K20" s="34">
        <v>80.25</v>
      </c>
      <c r="L20" s="49"/>
      <c r="M20" s="3"/>
      <c r="N20" s="36">
        <v>1</v>
      </c>
      <c r="O20" s="34">
        <v>422</v>
      </c>
      <c r="P20" s="49"/>
      <c r="Q20" s="3"/>
      <c r="R20" s="36">
        <v>1</v>
      </c>
      <c r="S20" s="34">
        <v>456.79</v>
      </c>
      <c r="T20" s="49">
        <v>1</v>
      </c>
      <c r="U20" s="3">
        <v>331.71</v>
      </c>
      <c r="V20" s="36">
        <v>3</v>
      </c>
      <c r="W20" s="34">
        <v>787.29</v>
      </c>
      <c r="X20" s="49"/>
      <c r="Y20" s="3"/>
      <c r="Z20" s="143">
        <f t="shared" si="2"/>
        <v>14</v>
      </c>
      <c r="AA20" s="16">
        <f t="shared" si="2"/>
        <v>3729.3900000000003</v>
      </c>
    </row>
    <row r="21" spans="1:27" ht="12.75" customHeight="1" x14ac:dyDescent="0.2">
      <c r="A21" s="23" t="s">
        <v>85</v>
      </c>
      <c r="B21" s="53"/>
      <c r="C21" s="33"/>
      <c r="D21" s="55"/>
      <c r="E21" s="4"/>
      <c r="F21" s="53">
        <v>1</v>
      </c>
      <c r="G21" s="33">
        <v>155.41999999999999</v>
      </c>
      <c r="H21" s="55"/>
      <c r="I21" s="4"/>
      <c r="J21" s="38">
        <v>2</v>
      </c>
      <c r="K21" s="32">
        <v>277.32</v>
      </c>
      <c r="L21" s="48"/>
      <c r="M21" s="2"/>
      <c r="N21" s="38"/>
      <c r="O21" s="32"/>
      <c r="P21" s="48"/>
      <c r="Q21" s="2"/>
      <c r="R21" s="38">
        <v>2</v>
      </c>
      <c r="S21" s="32">
        <v>290.79000000000002</v>
      </c>
      <c r="T21" s="48">
        <v>1</v>
      </c>
      <c r="U21" s="2">
        <v>239</v>
      </c>
      <c r="V21" s="38"/>
      <c r="W21" s="32"/>
      <c r="X21" s="48"/>
      <c r="Y21" s="2"/>
      <c r="Z21" s="143">
        <f t="shared" si="2"/>
        <v>6</v>
      </c>
      <c r="AA21" s="16">
        <f t="shared" si="2"/>
        <v>962.53</v>
      </c>
    </row>
    <row r="22" spans="1:27" ht="12.75" customHeight="1" x14ac:dyDescent="0.2">
      <c r="A22" s="13" t="s">
        <v>23</v>
      </c>
      <c r="B22" s="36">
        <f t="shared" ref="B22:AA22" si="3">SUM(B17:B21)</f>
        <v>3</v>
      </c>
      <c r="C22" s="60">
        <f t="shared" si="3"/>
        <v>909.71</v>
      </c>
      <c r="D22" s="49">
        <f t="shared" si="3"/>
        <v>1</v>
      </c>
      <c r="E22" s="22">
        <f t="shared" si="3"/>
        <v>329.04</v>
      </c>
      <c r="F22" s="36">
        <f t="shared" si="3"/>
        <v>13</v>
      </c>
      <c r="G22" s="60">
        <f t="shared" si="3"/>
        <v>3978.13</v>
      </c>
      <c r="H22" s="49">
        <f t="shared" si="3"/>
        <v>6</v>
      </c>
      <c r="I22" s="22">
        <f t="shared" si="3"/>
        <v>1741.67</v>
      </c>
      <c r="J22" s="66">
        <f t="shared" si="3"/>
        <v>7</v>
      </c>
      <c r="K22" s="62">
        <f t="shared" si="3"/>
        <v>1504.6699999999998</v>
      </c>
      <c r="L22" s="64">
        <f t="shared" si="3"/>
        <v>3</v>
      </c>
      <c r="M22" s="63">
        <f t="shared" si="3"/>
        <v>1095.54</v>
      </c>
      <c r="N22" s="66">
        <f t="shared" si="3"/>
        <v>3</v>
      </c>
      <c r="O22" s="62">
        <f t="shared" si="3"/>
        <v>1244.01</v>
      </c>
      <c r="P22" s="64">
        <f t="shared" si="3"/>
        <v>7</v>
      </c>
      <c r="Q22" s="63">
        <f t="shared" si="3"/>
        <v>2776.04</v>
      </c>
      <c r="R22" s="66">
        <f t="shared" si="3"/>
        <v>9</v>
      </c>
      <c r="S22" s="62">
        <f t="shared" si="3"/>
        <v>1849.1699999999998</v>
      </c>
      <c r="T22" s="64">
        <f t="shared" si="3"/>
        <v>5</v>
      </c>
      <c r="U22" s="63">
        <f t="shared" si="3"/>
        <v>1586.85</v>
      </c>
      <c r="V22" s="66">
        <f t="shared" si="3"/>
        <v>11</v>
      </c>
      <c r="W22" s="62">
        <f t="shared" si="3"/>
        <v>3475.75</v>
      </c>
      <c r="X22" s="64">
        <f t="shared" si="3"/>
        <v>2</v>
      </c>
      <c r="Y22" s="63">
        <f t="shared" si="3"/>
        <v>802.62</v>
      </c>
      <c r="Z22" s="246">
        <f t="shared" si="3"/>
        <v>70</v>
      </c>
      <c r="AA22" s="47">
        <f t="shared" si="3"/>
        <v>21293.200000000001</v>
      </c>
    </row>
    <row r="23" spans="1:27"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27</v>
      </c>
      <c r="C25" s="34">
        <v>2061.35</v>
      </c>
      <c r="D25" s="49">
        <v>40</v>
      </c>
      <c r="E25" s="3">
        <v>1632.83</v>
      </c>
      <c r="F25" s="36">
        <v>30</v>
      </c>
      <c r="G25" s="34">
        <v>2672.5</v>
      </c>
      <c r="H25" s="49">
        <v>33</v>
      </c>
      <c r="I25" s="3">
        <v>2303</v>
      </c>
      <c r="J25" s="36">
        <v>30</v>
      </c>
      <c r="K25" s="34">
        <v>3928.5</v>
      </c>
      <c r="L25" s="49"/>
      <c r="M25" s="3"/>
      <c r="N25" s="36"/>
      <c r="O25" s="35"/>
      <c r="P25" s="49">
        <v>2</v>
      </c>
      <c r="Q25" s="57">
        <v>137</v>
      </c>
      <c r="R25" s="36">
        <v>20</v>
      </c>
      <c r="S25" s="35">
        <v>792.78</v>
      </c>
      <c r="T25" s="49">
        <v>83</v>
      </c>
      <c r="U25" s="57">
        <v>4308.6400000000003</v>
      </c>
      <c r="V25" s="36">
        <v>96</v>
      </c>
      <c r="W25" s="35">
        <v>5549.19</v>
      </c>
      <c r="X25" s="49">
        <v>47</v>
      </c>
      <c r="Y25" s="57">
        <v>3065.52</v>
      </c>
      <c r="Z25" s="143">
        <f>B25+D25+F25+H25+J25+L25+N25+P25+R25+T25+V25+X25</f>
        <v>408</v>
      </c>
      <c r="AA25" s="27">
        <f>C25+E25+G25+I25+K25+M25+O25+Q25+S25+U25+W25+Y25</f>
        <v>26451.31</v>
      </c>
    </row>
    <row r="26" spans="1:27" ht="12.75" customHeight="1" x14ac:dyDescent="0.2">
      <c r="A26" s="23" t="s">
        <v>81</v>
      </c>
      <c r="B26" s="36">
        <v>37</v>
      </c>
      <c r="C26" s="34">
        <v>1816.96</v>
      </c>
      <c r="D26" s="49">
        <v>32</v>
      </c>
      <c r="E26" s="3">
        <v>1181.3800000000001</v>
      </c>
      <c r="F26" s="36">
        <v>29</v>
      </c>
      <c r="G26" s="34">
        <v>283.60000000000002</v>
      </c>
      <c r="H26" s="49">
        <v>24</v>
      </c>
      <c r="I26" s="3">
        <v>671.6</v>
      </c>
      <c r="J26" s="36">
        <v>24</v>
      </c>
      <c r="K26" s="34">
        <v>582.69000000000005</v>
      </c>
      <c r="L26" s="49">
        <v>13</v>
      </c>
      <c r="M26" s="3">
        <v>76.34</v>
      </c>
      <c r="N26" s="36">
        <v>48</v>
      </c>
      <c r="O26" s="35">
        <v>751.97</v>
      </c>
      <c r="P26" s="49">
        <v>29</v>
      </c>
      <c r="Q26" s="57">
        <v>569.14</v>
      </c>
      <c r="R26" s="36">
        <v>65</v>
      </c>
      <c r="S26" s="35">
        <v>2407.7199999999998</v>
      </c>
      <c r="T26" s="49">
        <v>34</v>
      </c>
      <c r="U26" s="57">
        <v>326.48</v>
      </c>
      <c r="V26" s="36">
        <v>28</v>
      </c>
      <c r="W26" s="35">
        <v>722.32</v>
      </c>
      <c r="X26" s="49">
        <v>64</v>
      </c>
      <c r="Y26" s="57">
        <v>2407.16</v>
      </c>
      <c r="Z26" s="143">
        <f>B26+D26+F26+H26+J26+L26+N26+P26+R26+T26+V26+X26</f>
        <v>427</v>
      </c>
      <c r="AA26" s="27">
        <f>C26+E26+G26+I26+K26+M26+O26+Q26+S26+U26+W26+Y26</f>
        <v>11797.359999999999</v>
      </c>
    </row>
    <row r="27" spans="1:27" s="164" customFormat="1" ht="12.75" customHeight="1" x14ac:dyDescent="0.2">
      <c r="A27" s="121" t="s">
        <v>37</v>
      </c>
      <c r="B27" s="134">
        <f t="shared" ref="B27:Y27" si="4">B25+B26</f>
        <v>64</v>
      </c>
      <c r="C27" s="201">
        <f t="shared" si="4"/>
        <v>3878.31</v>
      </c>
      <c r="D27" s="202">
        <f t="shared" si="4"/>
        <v>72</v>
      </c>
      <c r="E27" s="203">
        <f t="shared" si="4"/>
        <v>2814.21</v>
      </c>
      <c r="F27" s="134">
        <f t="shared" si="4"/>
        <v>59</v>
      </c>
      <c r="G27" s="201">
        <f t="shared" si="4"/>
        <v>2956.1</v>
      </c>
      <c r="H27" s="202">
        <f t="shared" si="4"/>
        <v>57</v>
      </c>
      <c r="I27" s="203">
        <f t="shared" si="4"/>
        <v>2974.6</v>
      </c>
      <c r="J27" s="134">
        <f t="shared" si="4"/>
        <v>54</v>
      </c>
      <c r="K27" s="201">
        <f t="shared" si="4"/>
        <v>4511.1900000000005</v>
      </c>
      <c r="L27" s="202">
        <f t="shared" si="4"/>
        <v>13</v>
      </c>
      <c r="M27" s="203">
        <f t="shared" si="4"/>
        <v>76.34</v>
      </c>
      <c r="N27" s="134">
        <f t="shared" si="4"/>
        <v>48</v>
      </c>
      <c r="O27" s="201">
        <f t="shared" si="4"/>
        <v>751.97</v>
      </c>
      <c r="P27" s="202">
        <f t="shared" si="4"/>
        <v>31</v>
      </c>
      <c r="Q27" s="203">
        <f t="shared" si="4"/>
        <v>706.14</v>
      </c>
      <c r="R27" s="134">
        <f t="shared" si="4"/>
        <v>85</v>
      </c>
      <c r="S27" s="201">
        <f t="shared" si="4"/>
        <v>3200.5</v>
      </c>
      <c r="T27" s="202">
        <f t="shared" si="4"/>
        <v>117</v>
      </c>
      <c r="U27" s="203">
        <f t="shared" si="4"/>
        <v>4635.1200000000008</v>
      </c>
      <c r="V27" s="134">
        <f t="shared" si="4"/>
        <v>124</v>
      </c>
      <c r="W27" s="201">
        <f t="shared" si="4"/>
        <v>6271.5099999999993</v>
      </c>
      <c r="X27" s="202">
        <f t="shared" si="4"/>
        <v>111</v>
      </c>
      <c r="Y27" s="203">
        <f t="shared" si="4"/>
        <v>5472.68</v>
      </c>
      <c r="Z27" s="233">
        <f t="shared" ref="Z27:AA27" si="5">SUM(Z25:Z26)</f>
        <v>835</v>
      </c>
      <c r="AA27" s="310">
        <f t="shared" si="5"/>
        <v>38248.67</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7234.22</v>
      </c>
      <c r="D29" s="49"/>
      <c r="E29" s="22">
        <f>SUM(E14+E22+E27)</f>
        <v>6353.88</v>
      </c>
      <c r="F29" s="36"/>
      <c r="G29" s="60">
        <f>SUM(G14+G22+G27)</f>
        <v>9920.1</v>
      </c>
      <c r="H29" s="49"/>
      <c r="I29" s="22">
        <f>SUM(I14+I22+I27)</f>
        <v>7995</v>
      </c>
      <c r="J29" s="36"/>
      <c r="K29" s="60">
        <f>SUM(K14+K22+K27)</f>
        <v>8656.23</v>
      </c>
      <c r="L29" s="49"/>
      <c r="M29" s="22">
        <f>SUM(M14+M22+M27)</f>
        <v>2513.2200000000003</v>
      </c>
      <c r="N29" s="36"/>
      <c r="O29" s="60">
        <f>SUM(O14+O22+O27)</f>
        <v>4534.5200000000004</v>
      </c>
      <c r="P29" s="49"/>
      <c r="Q29" s="22">
        <f>SUM(Q14+Q22+Q27)</f>
        <v>5937.3300000000008</v>
      </c>
      <c r="R29" s="36"/>
      <c r="S29" s="60">
        <f>SUM(S14+S22+S27)</f>
        <v>8389.36</v>
      </c>
      <c r="T29" s="49"/>
      <c r="U29" s="22">
        <f>SUM(U14+U22+U27)</f>
        <v>11547.44</v>
      </c>
      <c r="V29" s="36"/>
      <c r="W29" s="60">
        <f>SUM(W14+W22+W27)</f>
        <v>12252.55</v>
      </c>
      <c r="X29" s="49"/>
      <c r="Y29" s="22">
        <f>SUM(Y14+Y22+Y27)</f>
        <v>9022.31</v>
      </c>
      <c r="Z29" s="143"/>
      <c r="AA29" s="18">
        <f>SUM(AA14+AA22+AA27)</f>
        <v>94356.160000000003</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v>3</v>
      </c>
      <c r="C32" s="180">
        <v>1141.04</v>
      </c>
      <c r="D32" s="170"/>
      <c r="E32" s="170"/>
      <c r="F32" s="180">
        <v>5</v>
      </c>
      <c r="G32" s="180">
        <v>2929.01</v>
      </c>
      <c r="H32" s="170">
        <v>3</v>
      </c>
      <c r="I32" s="170">
        <v>1638.71</v>
      </c>
      <c r="J32" s="180"/>
      <c r="K32" s="180"/>
      <c r="L32" s="170">
        <v>1</v>
      </c>
      <c r="M32" s="170">
        <v>596.70000000000005</v>
      </c>
      <c r="N32" s="180"/>
      <c r="O32" s="180"/>
      <c r="P32" s="170"/>
      <c r="Q32" s="170"/>
      <c r="R32" s="180"/>
      <c r="S32" s="180"/>
      <c r="T32" s="170">
        <v>1</v>
      </c>
      <c r="U32" s="170">
        <v>350.2</v>
      </c>
      <c r="V32" s="180"/>
      <c r="W32" s="180"/>
      <c r="X32" s="170"/>
      <c r="Y32" s="170"/>
      <c r="Z32" s="101">
        <f t="shared" ref="Z32:AA35" si="6">SUM(B32+D32+F32+H32+J32+L32+N32+P32+R32+T32+V32+X32)</f>
        <v>13</v>
      </c>
      <c r="AA32" s="189">
        <f t="shared" si="6"/>
        <v>6655.66</v>
      </c>
    </row>
    <row r="33" spans="1:31" s="191" customFormat="1" x14ac:dyDescent="0.2">
      <c r="A33" s="179" t="s">
        <v>99</v>
      </c>
      <c r="B33" s="180">
        <v>2</v>
      </c>
      <c r="C33" s="180">
        <v>814.6</v>
      </c>
      <c r="D33" s="170">
        <v>2</v>
      </c>
      <c r="E33" s="170">
        <v>364.66</v>
      </c>
      <c r="F33" s="180">
        <v>1</v>
      </c>
      <c r="G33" s="180">
        <v>88.37</v>
      </c>
      <c r="H33" s="170">
        <v>1</v>
      </c>
      <c r="I33" s="170">
        <v>320.45</v>
      </c>
      <c r="J33" s="180">
        <v>1</v>
      </c>
      <c r="K33" s="180">
        <v>145.25</v>
      </c>
      <c r="L33" s="170">
        <v>2</v>
      </c>
      <c r="M33" s="170">
        <v>217.78</v>
      </c>
      <c r="N33" s="180">
        <v>3</v>
      </c>
      <c r="O33" s="180">
        <v>357.93</v>
      </c>
      <c r="P33" s="170"/>
      <c r="Q33" s="170"/>
      <c r="R33" s="180"/>
      <c r="S33" s="180"/>
      <c r="T33" s="170"/>
      <c r="U33" s="170"/>
      <c r="V33" s="180"/>
      <c r="W33" s="180"/>
      <c r="X33" s="170">
        <v>1</v>
      </c>
      <c r="Y33" s="170">
        <v>9.31</v>
      </c>
      <c r="Z33" s="101">
        <f t="shared" si="6"/>
        <v>13</v>
      </c>
      <c r="AA33" s="189">
        <f t="shared" si="6"/>
        <v>2318.35</v>
      </c>
    </row>
    <row r="34" spans="1:31" s="191" customFormat="1" x14ac:dyDescent="0.2">
      <c r="A34" s="179" t="s">
        <v>88</v>
      </c>
      <c r="B34" s="180">
        <v>3</v>
      </c>
      <c r="C34" s="180">
        <v>272.51</v>
      </c>
      <c r="D34" s="170">
        <v>9</v>
      </c>
      <c r="E34" s="170">
        <v>1060.73</v>
      </c>
      <c r="F34" s="180">
        <v>5</v>
      </c>
      <c r="G34" s="180">
        <v>1086.95</v>
      </c>
      <c r="H34" s="170">
        <v>3</v>
      </c>
      <c r="I34" s="170">
        <v>335.06</v>
      </c>
      <c r="J34" s="180">
        <v>4</v>
      </c>
      <c r="K34" s="180">
        <v>397.92</v>
      </c>
      <c r="L34" s="170">
        <v>4</v>
      </c>
      <c r="M34" s="170">
        <v>397.61</v>
      </c>
      <c r="N34" s="180">
        <v>4</v>
      </c>
      <c r="O34" s="180">
        <v>335</v>
      </c>
      <c r="P34" s="170">
        <v>4</v>
      </c>
      <c r="Q34" s="170">
        <v>400.45</v>
      </c>
      <c r="R34" s="180">
        <v>4</v>
      </c>
      <c r="S34" s="180">
        <v>393.34</v>
      </c>
      <c r="T34" s="170">
        <v>2</v>
      </c>
      <c r="U34" s="170">
        <v>151.66999999999999</v>
      </c>
      <c r="V34" s="180">
        <v>6</v>
      </c>
      <c r="W34" s="180">
        <v>970.81</v>
      </c>
      <c r="X34" s="170">
        <v>1</v>
      </c>
      <c r="Y34" s="170">
        <v>172.01</v>
      </c>
      <c r="Z34" s="101">
        <f t="shared" si="6"/>
        <v>49</v>
      </c>
      <c r="AA34" s="189">
        <f t="shared" si="6"/>
        <v>5974.0600000000013</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8</v>
      </c>
      <c r="C36" s="176">
        <f t="shared" si="7"/>
        <v>2228.1499999999996</v>
      </c>
      <c r="D36" s="244">
        <f t="shared" si="7"/>
        <v>11</v>
      </c>
      <c r="E36" s="177">
        <f t="shared" si="7"/>
        <v>1425.39</v>
      </c>
      <c r="F36" s="243">
        <f t="shared" si="7"/>
        <v>11</v>
      </c>
      <c r="G36" s="176">
        <f t="shared" si="7"/>
        <v>4104.33</v>
      </c>
      <c r="H36" s="244">
        <f t="shared" si="7"/>
        <v>7</v>
      </c>
      <c r="I36" s="177">
        <f t="shared" si="7"/>
        <v>2294.2200000000003</v>
      </c>
      <c r="J36" s="243">
        <f t="shared" si="7"/>
        <v>5</v>
      </c>
      <c r="K36" s="176">
        <f t="shared" si="7"/>
        <v>543.17000000000007</v>
      </c>
      <c r="L36" s="244">
        <f t="shared" si="7"/>
        <v>7</v>
      </c>
      <c r="M36" s="177">
        <f t="shared" si="7"/>
        <v>1212.0900000000001</v>
      </c>
      <c r="N36" s="243">
        <f t="shared" si="7"/>
        <v>7</v>
      </c>
      <c r="O36" s="176">
        <f t="shared" si="7"/>
        <v>692.93000000000006</v>
      </c>
      <c r="P36" s="244">
        <f t="shared" si="7"/>
        <v>4</v>
      </c>
      <c r="Q36" s="177">
        <f t="shared" si="7"/>
        <v>400.45</v>
      </c>
      <c r="R36" s="243">
        <f t="shared" si="7"/>
        <v>4</v>
      </c>
      <c r="S36" s="176">
        <f t="shared" si="7"/>
        <v>393.34</v>
      </c>
      <c r="T36" s="244">
        <f t="shared" si="7"/>
        <v>3</v>
      </c>
      <c r="U36" s="177">
        <f t="shared" si="7"/>
        <v>501.87</v>
      </c>
      <c r="V36" s="243">
        <f t="shared" si="7"/>
        <v>6</v>
      </c>
      <c r="W36" s="176">
        <f t="shared" si="7"/>
        <v>970.81</v>
      </c>
      <c r="X36" s="244">
        <f t="shared" si="7"/>
        <v>2</v>
      </c>
      <c r="Y36" s="177">
        <f t="shared" si="7"/>
        <v>181.32</v>
      </c>
      <c r="Z36" s="250">
        <f t="shared" si="7"/>
        <v>75</v>
      </c>
      <c r="AA36" s="178">
        <f t="shared" si="7"/>
        <v>14948.070000000002</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4337.9100000000008</v>
      </c>
      <c r="D40" s="255"/>
      <c r="E40" s="256">
        <f>E29-E5-E36</f>
        <v>4194.79</v>
      </c>
      <c r="F40" s="256"/>
      <c r="G40" s="256">
        <f>G29-G5-G36</f>
        <v>5022.83</v>
      </c>
      <c r="H40" s="255"/>
      <c r="I40" s="256">
        <f>I29-I5-I36</f>
        <v>5076.62</v>
      </c>
      <c r="J40" s="255"/>
      <c r="K40" s="256">
        <f>K29-K5-K36</f>
        <v>7439.6399999999994</v>
      </c>
      <c r="L40" s="255"/>
      <c r="M40" s="256">
        <f>M29-M5-M36</f>
        <v>1002.1300000000001</v>
      </c>
      <c r="N40" s="256"/>
      <c r="O40" s="256">
        <f>O29-O5-O36</f>
        <v>3222.59</v>
      </c>
      <c r="P40" s="255"/>
      <c r="Q40" s="256">
        <f>Q29-Q5-Q36</f>
        <v>4911.880000000001</v>
      </c>
      <c r="R40" s="255"/>
      <c r="S40" s="256">
        <f>S29-S5-S36</f>
        <v>7092.02</v>
      </c>
      <c r="T40" s="255"/>
      <c r="U40" s="256">
        <f>U29-U5-U36</f>
        <v>10025.57</v>
      </c>
      <c r="V40" s="255"/>
      <c r="W40" s="256">
        <f>W29-W5-W36</f>
        <v>10494.74</v>
      </c>
      <c r="X40" s="255"/>
      <c r="Y40" s="256">
        <f>Y29-Y5-Y36</f>
        <v>8152.99</v>
      </c>
      <c r="Z40" s="255"/>
      <c r="AA40" s="256">
        <f>AA29-AA5-AA36</f>
        <v>70973.709999999992</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242" customWidth="1"/>
    <col min="27" max="27" width="14.5703125" style="1" customWidth="1"/>
    <col min="28" max="194" width="8.85546875" customWidth="1"/>
  </cols>
  <sheetData>
    <row r="1" spans="1:29" ht="16.5" customHeight="1" x14ac:dyDescent="0.2">
      <c r="A1" s="9" t="s">
        <v>66</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271</v>
      </c>
      <c r="C3" s="32">
        <v>2372.86</v>
      </c>
      <c r="D3" s="49">
        <v>290</v>
      </c>
      <c r="E3" s="2">
        <v>2715.53</v>
      </c>
      <c r="F3" s="36">
        <v>276</v>
      </c>
      <c r="G3" s="32">
        <v>2341.8000000000002</v>
      </c>
      <c r="H3" s="49">
        <v>246</v>
      </c>
      <c r="I3" s="2">
        <v>1735.94</v>
      </c>
      <c r="J3" s="36">
        <v>276</v>
      </c>
      <c r="K3" s="32">
        <v>2236.54</v>
      </c>
      <c r="L3" s="49">
        <v>294</v>
      </c>
      <c r="M3" s="2">
        <v>2306</v>
      </c>
      <c r="N3" s="36">
        <v>245</v>
      </c>
      <c r="O3" s="32">
        <v>2007</v>
      </c>
      <c r="P3" s="49">
        <v>237</v>
      </c>
      <c r="Q3" s="2">
        <v>1599</v>
      </c>
      <c r="R3" s="36">
        <v>223</v>
      </c>
      <c r="S3" s="32">
        <v>1505</v>
      </c>
      <c r="T3" s="49">
        <v>241</v>
      </c>
      <c r="U3" s="2">
        <v>1806</v>
      </c>
      <c r="V3" s="36">
        <v>235</v>
      </c>
      <c r="W3" s="32">
        <v>1906</v>
      </c>
      <c r="X3" s="49">
        <v>223</v>
      </c>
      <c r="Y3" s="2">
        <v>1806</v>
      </c>
      <c r="Z3" s="143">
        <f>B3+D3+F3+H3+J3+L3+N3+P3+R3+T3+V3+X3</f>
        <v>3057</v>
      </c>
      <c r="AA3" s="16">
        <f>C3+E3+G3+I3+K3+M3+O3+Q3+S3+U3+W3+Y3</f>
        <v>24337.670000000002</v>
      </c>
    </row>
    <row r="4" spans="1:29" ht="12.75" customHeight="1" x14ac:dyDescent="0.2">
      <c r="A4" s="23" t="s">
        <v>51</v>
      </c>
      <c r="B4" s="38"/>
      <c r="C4" s="53">
        <v>271</v>
      </c>
      <c r="D4" s="48"/>
      <c r="E4" s="55">
        <v>290</v>
      </c>
      <c r="F4" s="38"/>
      <c r="G4" s="53">
        <v>276</v>
      </c>
      <c r="H4" s="48"/>
      <c r="I4" s="55">
        <v>246</v>
      </c>
      <c r="J4" s="38"/>
      <c r="K4" s="53">
        <v>276</v>
      </c>
      <c r="L4" s="48"/>
      <c r="M4" s="55">
        <v>294</v>
      </c>
      <c r="N4" s="38"/>
      <c r="O4" s="53">
        <v>245</v>
      </c>
      <c r="P4" s="48"/>
      <c r="Q4" s="55">
        <v>237</v>
      </c>
      <c r="R4" s="38"/>
      <c r="S4" s="53">
        <v>223</v>
      </c>
      <c r="T4" s="48"/>
      <c r="U4" s="55">
        <v>241</v>
      </c>
      <c r="V4" s="38"/>
      <c r="W4" s="53">
        <v>235</v>
      </c>
      <c r="X4" s="48"/>
      <c r="Y4" s="55">
        <v>223</v>
      </c>
      <c r="Z4" s="142"/>
      <c r="AA4" s="17">
        <f>C4+E4+G4+I4+K4+M4+O4+Q4+S4+U4+W4+Y4</f>
        <v>3057</v>
      </c>
      <c r="AC4" s="42"/>
    </row>
    <row r="5" spans="1:29" ht="12.75" customHeight="1" x14ac:dyDescent="0.2">
      <c r="A5" s="13" t="s">
        <v>15</v>
      </c>
      <c r="B5" s="36"/>
      <c r="C5" s="60">
        <f>SUM(C3:C4)</f>
        <v>2643.86</v>
      </c>
      <c r="D5" s="49"/>
      <c r="E5" s="22">
        <f>SUM(E3:E4)</f>
        <v>3005.53</v>
      </c>
      <c r="F5" s="36"/>
      <c r="G5" s="60">
        <f>SUM(G3:G4)</f>
        <v>2617.8000000000002</v>
      </c>
      <c r="H5" s="49"/>
      <c r="I5" s="22">
        <f>SUM(I3:I4)</f>
        <v>1981.94</v>
      </c>
      <c r="J5" s="36"/>
      <c r="K5" s="60">
        <f>SUM(K3:K4)</f>
        <v>2512.54</v>
      </c>
      <c r="L5" s="49"/>
      <c r="M5" s="22">
        <f>SUM(M3:M4)</f>
        <v>2600</v>
      </c>
      <c r="N5" s="36"/>
      <c r="O5" s="60">
        <f>SUM(O3:O4)</f>
        <v>2252</v>
      </c>
      <c r="P5" s="49"/>
      <c r="Q5" s="22">
        <f>SUM(Q3:Q4)</f>
        <v>1836</v>
      </c>
      <c r="R5" s="36"/>
      <c r="S5" s="60">
        <f>SUM(S3:S4)</f>
        <v>1728</v>
      </c>
      <c r="T5" s="49"/>
      <c r="U5" s="22">
        <f>SUM(U3:U4)</f>
        <v>2047</v>
      </c>
      <c r="V5" s="36"/>
      <c r="W5" s="60">
        <f>SUM(W3:W4)</f>
        <v>2141</v>
      </c>
      <c r="X5" s="49"/>
      <c r="Y5" s="22">
        <f>SUM(Y3:Y4)</f>
        <v>2029</v>
      </c>
      <c r="Z5" s="143"/>
      <c r="AA5" s="19">
        <f>SUM(AA3:AA4)</f>
        <v>27394.670000000002</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65928.259999999995</v>
      </c>
      <c r="D7" s="49"/>
      <c r="E7" s="299">
        <v>68935.69</v>
      </c>
      <c r="F7" s="36"/>
      <c r="G7" s="298">
        <v>73644.070000000007</v>
      </c>
      <c r="H7" s="49"/>
      <c r="I7" s="299">
        <v>60836.94</v>
      </c>
      <c r="J7" s="36"/>
      <c r="K7" s="298">
        <v>62679.53</v>
      </c>
      <c r="L7" s="49"/>
      <c r="M7" s="299">
        <v>63500.69</v>
      </c>
      <c r="N7" s="36"/>
      <c r="O7" s="298">
        <v>54631.040000000001</v>
      </c>
      <c r="P7" s="49"/>
      <c r="Q7" s="299">
        <v>60605.31</v>
      </c>
      <c r="R7" s="36"/>
      <c r="S7" s="298">
        <v>44389.08</v>
      </c>
      <c r="T7" s="49"/>
      <c r="U7" s="299">
        <v>54817.48</v>
      </c>
      <c r="V7" s="36"/>
      <c r="W7" s="298">
        <v>50675.45</v>
      </c>
      <c r="X7" s="49"/>
      <c r="Y7" s="299">
        <v>57699.21</v>
      </c>
      <c r="Z7" s="245"/>
      <c r="AA7" s="312">
        <f>C7+E7+G7+I7+K7+M7+O7+Q7+S7+U7+W7+Y7</f>
        <v>718342.74999999988</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95</v>
      </c>
      <c r="C10" s="32">
        <v>1986.66</v>
      </c>
      <c r="D10" s="48">
        <v>106</v>
      </c>
      <c r="E10" s="2">
        <v>2463</v>
      </c>
      <c r="F10" s="38">
        <v>115</v>
      </c>
      <c r="G10" s="32">
        <v>2761.82</v>
      </c>
      <c r="H10" s="48">
        <v>99</v>
      </c>
      <c r="I10" s="2">
        <v>2129.64</v>
      </c>
      <c r="J10" s="38">
        <v>104</v>
      </c>
      <c r="K10" s="32">
        <v>2352.17</v>
      </c>
      <c r="L10" s="48">
        <v>89</v>
      </c>
      <c r="M10" s="2">
        <v>1928.83</v>
      </c>
      <c r="N10" s="38">
        <v>91</v>
      </c>
      <c r="O10" s="32">
        <v>2031.16</v>
      </c>
      <c r="P10" s="48">
        <v>87</v>
      </c>
      <c r="Q10" s="2">
        <v>2207.61</v>
      </c>
      <c r="R10" s="38">
        <v>75</v>
      </c>
      <c r="S10" s="32">
        <v>1789.95</v>
      </c>
      <c r="T10" s="48">
        <v>79</v>
      </c>
      <c r="U10" s="2">
        <v>2051.46</v>
      </c>
      <c r="V10" s="38">
        <v>67</v>
      </c>
      <c r="W10" s="32">
        <v>1969.6</v>
      </c>
      <c r="X10" s="48">
        <v>72</v>
      </c>
      <c r="Y10" s="2">
        <v>1824.5</v>
      </c>
      <c r="Z10" s="143">
        <f t="shared" ref="Z10:AA13" si="0">B10+D10+F10+H10+J10+L10+N10+P10+R10+T10+V10+X10</f>
        <v>1079</v>
      </c>
      <c r="AA10" s="16">
        <f t="shared" si="0"/>
        <v>25496.399999999998</v>
      </c>
    </row>
    <row r="11" spans="1:29" ht="12.75" customHeight="1" x14ac:dyDescent="0.2">
      <c r="A11" s="11" t="s">
        <v>29</v>
      </c>
      <c r="B11" s="38">
        <v>1</v>
      </c>
      <c r="C11" s="32">
        <v>20.04</v>
      </c>
      <c r="D11" s="48"/>
      <c r="E11" s="2"/>
      <c r="F11" s="38"/>
      <c r="G11" s="32"/>
      <c r="H11" s="48"/>
      <c r="I11" s="2"/>
      <c r="J11" s="38"/>
      <c r="K11" s="32"/>
      <c r="L11" s="48"/>
      <c r="M11" s="2"/>
      <c r="N11" s="38"/>
      <c r="O11" s="32"/>
      <c r="P11" s="48">
        <v>1</v>
      </c>
      <c r="Q11" s="2">
        <v>6.24</v>
      </c>
      <c r="R11" s="38"/>
      <c r="S11" s="32"/>
      <c r="T11" s="48">
        <v>3</v>
      </c>
      <c r="U11" s="2">
        <v>40.43</v>
      </c>
      <c r="V11" s="38"/>
      <c r="W11" s="32"/>
      <c r="X11" s="48"/>
      <c r="Y11" s="2"/>
      <c r="Z11" s="143">
        <f t="shared" si="0"/>
        <v>5</v>
      </c>
      <c r="AA11" s="16">
        <f t="shared" si="0"/>
        <v>66.710000000000008</v>
      </c>
    </row>
    <row r="12" spans="1:29" ht="12.75" customHeight="1" x14ac:dyDescent="0.2">
      <c r="A12" s="23" t="s">
        <v>35</v>
      </c>
      <c r="B12" s="38">
        <v>60</v>
      </c>
      <c r="C12" s="32">
        <v>464</v>
      </c>
      <c r="D12" s="48">
        <v>63</v>
      </c>
      <c r="E12" s="2">
        <v>1114</v>
      </c>
      <c r="F12" s="38">
        <v>50</v>
      </c>
      <c r="G12" s="32">
        <v>1500</v>
      </c>
      <c r="H12" s="48">
        <v>58</v>
      </c>
      <c r="I12" s="2">
        <v>2373</v>
      </c>
      <c r="J12" s="38">
        <v>44</v>
      </c>
      <c r="K12" s="32">
        <v>951</v>
      </c>
      <c r="L12" s="48">
        <v>56</v>
      </c>
      <c r="M12" s="2">
        <v>2262</v>
      </c>
      <c r="N12" s="38">
        <v>32</v>
      </c>
      <c r="O12" s="32">
        <v>1703</v>
      </c>
      <c r="P12" s="48">
        <v>39</v>
      </c>
      <c r="Q12" s="2">
        <v>1071.99</v>
      </c>
      <c r="R12" s="38">
        <v>37</v>
      </c>
      <c r="S12" s="32">
        <v>1649.02</v>
      </c>
      <c r="T12" s="48">
        <v>34</v>
      </c>
      <c r="U12" s="2">
        <v>753</v>
      </c>
      <c r="V12" s="38">
        <v>21</v>
      </c>
      <c r="W12" s="32">
        <v>527.98</v>
      </c>
      <c r="X12" s="48">
        <v>16</v>
      </c>
      <c r="Y12" s="2">
        <v>435.03</v>
      </c>
      <c r="Z12" s="143">
        <f t="shared" si="0"/>
        <v>510</v>
      </c>
      <c r="AA12" s="16">
        <f t="shared" si="0"/>
        <v>14804.02</v>
      </c>
    </row>
    <row r="13" spans="1:29" s="10" customFormat="1" ht="12.75" customHeight="1" x14ac:dyDescent="0.2">
      <c r="A13" s="23" t="s">
        <v>36</v>
      </c>
      <c r="B13" s="53"/>
      <c r="C13" s="33"/>
      <c r="D13" s="55">
        <v>1</v>
      </c>
      <c r="E13" s="4">
        <v>0</v>
      </c>
      <c r="F13" s="53">
        <v>2</v>
      </c>
      <c r="G13" s="33">
        <v>26</v>
      </c>
      <c r="H13" s="55">
        <v>1</v>
      </c>
      <c r="I13" s="4">
        <v>29</v>
      </c>
      <c r="J13" s="53">
        <v>2</v>
      </c>
      <c r="K13" s="33">
        <v>16</v>
      </c>
      <c r="L13" s="55">
        <v>1</v>
      </c>
      <c r="M13" s="4">
        <v>0</v>
      </c>
      <c r="N13" s="53">
        <v>2</v>
      </c>
      <c r="O13" s="33">
        <v>29</v>
      </c>
      <c r="P13" s="55">
        <v>2</v>
      </c>
      <c r="Q13" s="4">
        <v>0</v>
      </c>
      <c r="R13" s="53">
        <v>2</v>
      </c>
      <c r="S13" s="33">
        <v>37</v>
      </c>
      <c r="T13" s="55">
        <v>1</v>
      </c>
      <c r="U13" s="4">
        <v>0</v>
      </c>
      <c r="V13" s="53"/>
      <c r="W13" s="33"/>
      <c r="X13" s="55"/>
      <c r="Y13" s="4"/>
      <c r="Z13" s="143">
        <f t="shared" si="0"/>
        <v>14</v>
      </c>
      <c r="AA13" s="16">
        <f t="shared" si="0"/>
        <v>137</v>
      </c>
    </row>
    <row r="14" spans="1:29" ht="12.75" customHeight="1" x14ac:dyDescent="0.2">
      <c r="A14" s="44" t="s">
        <v>22</v>
      </c>
      <c r="B14" s="36">
        <f t="shared" ref="B14:AA14" si="1">SUM(B10:B13)</f>
        <v>156</v>
      </c>
      <c r="C14" s="60">
        <f t="shared" si="1"/>
        <v>2470.6999999999998</v>
      </c>
      <c r="D14" s="49">
        <f t="shared" si="1"/>
        <v>170</v>
      </c>
      <c r="E14" s="22">
        <f t="shared" si="1"/>
        <v>3577</v>
      </c>
      <c r="F14" s="36">
        <f t="shared" si="1"/>
        <v>167</v>
      </c>
      <c r="G14" s="60">
        <f t="shared" si="1"/>
        <v>4287.82</v>
      </c>
      <c r="H14" s="49">
        <f t="shared" si="1"/>
        <v>158</v>
      </c>
      <c r="I14" s="22">
        <f t="shared" si="1"/>
        <v>4531.6399999999994</v>
      </c>
      <c r="J14" s="36">
        <f t="shared" si="1"/>
        <v>150</v>
      </c>
      <c r="K14" s="60">
        <f t="shared" si="1"/>
        <v>3319.17</v>
      </c>
      <c r="L14" s="49">
        <f t="shared" si="1"/>
        <v>146</v>
      </c>
      <c r="M14" s="22">
        <f t="shared" si="1"/>
        <v>4190.83</v>
      </c>
      <c r="N14" s="36">
        <f t="shared" si="1"/>
        <v>125</v>
      </c>
      <c r="O14" s="60">
        <f t="shared" si="1"/>
        <v>3763.16</v>
      </c>
      <c r="P14" s="49">
        <f t="shared" si="1"/>
        <v>129</v>
      </c>
      <c r="Q14" s="22">
        <f t="shared" si="1"/>
        <v>3285.84</v>
      </c>
      <c r="R14" s="36">
        <f t="shared" si="1"/>
        <v>114</v>
      </c>
      <c r="S14" s="60">
        <f t="shared" si="1"/>
        <v>3475.9700000000003</v>
      </c>
      <c r="T14" s="49">
        <f t="shared" si="1"/>
        <v>117</v>
      </c>
      <c r="U14" s="22">
        <f t="shared" si="1"/>
        <v>2844.89</v>
      </c>
      <c r="V14" s="36">
        <f t="shared" si="1"/>
        <v>88</v>
      </c>
      <c r="W14" s="60">
        <f t="shared" si="1"/>
        <v>2497.58</v>
      </c>
      <c r="X14" s="49">
        <f t="shared" si="1"/>
        <v>88</v>
      </c>
      <c r="Y14" s="22">
        <f t="shared" si="1"/>
        <v>2259.5299999999997</v>
      </c>
      <c r="Z14" s="246">
        <f t="shared" si="1"/>
        <v>1608</v>
      </c>
      <c r="AA14" s="47">
        <f t="shared" si="1"/>
        <v>40504.129999999997</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9"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9" ht="12.75" customHeight="1" x14ac:dyDescent="0.2">
      <c r="A18" s="23" t="s">
        <v>24</v>
      </c>
      <c r="B18" s="38"/>
      <c r="C18" s="32"/>
      <c r="D18" s="48"/>
      <c r="E18" s="2"/>
      <c r="F18" s="38"/>
      <c r="G18" s="32"/>
      <c r="H18" s="48"/>
      <c r="I18" s="2"/>
      <c r="J18" s="38"/>
      <c r="K18" s="32"/>
      <c r="L18" s="48"/>
      <c r="M18" s="2"/>
      <c r="N18" s="38"/>
      <c r="O18" s="32"/>
      <c r="P18" s="48"/>
      <c r="Q18" s="2"/>
      <c r="R18" s="38"/>
      <c r="S18" s="32"/>
      <c r="T18" s="48"/>
      <c r="U18" s="2"/>
      <c r="V18" s="38"/>
      <c r="W18" s="32"/>
      <c r="X18" s="48"/>
      <c r="Y18" s="2"/>
      <c r="Z18" s="143">
        <f t="shared" si="2"/>
        <v>0</v>
      </c>
      <c r="AA18" s="16">
        <f t="shared" si="2"/>
        <v>0</v>
      </c>
    </row>
    <row r="19" spans="1:29" ht="12.75" customHeight="1" x14ac:dyDescent="0.2">
      <c r="A19" s="23" t="s">
        <v>83</v>
      </c>
      <c r="B19" s="36">
        <v>2</v>
      </c>
      <c r="C19" s="34">
        <v>491.34</v>
      </c>
      <c r="D19" s="49">
        <v>4</v>
      </c>
      <c r="E19" s="3">
        <v>832.9</v>
      </c>
      <c r="F19" s="36">
        <v>3</v>
      </c>
      <c r="G19" s="34">
        <v>774.66</v>
      </c>
      <c r="H19" s="49"/>
      <c r="I19" s="3"/>
      <c r="J19" s="36">
        <v>1</v>
      </c>
      <c r="K19" s="34">
        <v>212</v>
      </c>
      <c r="L19" s="49">
        <v>5</v>
      </c>
      <c r="M19" s="3">
        <v>1205.58</v>
      </c>
      <c r="N19" s="36">
        <v>2</v>
      </c>
      <c r="O19" s="34">
        <v>430.74</v>
      </c>
      <c r="P19" s="49">
        <v>1</v>
      </c>
      <c r="Q19" s="3">
        <v>212</v>
      </c>
      <c r="R19" s="36">
        <v>1</v>
      </c>
      <c r="S19" s="34">
        <v>534.69000000000005</v>
      </c>
      <c r="T19" s="49">
        <v>2</v>
      </c>
      <c r="U19" s="3">
        <v>497.12</v>
      </c>
      <c r="V19" s="36">
        <v>2</v>
      </c>
      <c r="W19" s="34">
        <v>289.06</v>
      </c>
      <c r="X19" s="49">
        <v>1</v>
      </c>
      <c r="Y19" s="3">
        <v>296.24</v>
      </c>
      <c r="Z19" s="143">
        <f t="shared" si="2"/>
        <v>24</v>
      </c>
      <c r="AA19" s="16">
        <f t="shared" si="2"/>
        <v>5776.33</v>
      </c>
      <c r="AB19" s="5"/>
      <c r="AC19" s="5"/>
    </row>
    <row r="20" spans="1:29" ht="12.75" customHeight="1" x14ac:dyDescent="0.2">
      <c r="A20" s="23" t="s">
        <v>25</v>
      </c>
      <c r="B20" s="36">
        <v>4</v>
      </c>
      <c r="C20" s="34">
        <v>1029.7</v>
      </c>
      <c r="D20" s="49">
        <v>2</v>
      </c>
      <c r="E20" s="3">
        <v>340.6</v>
      </c>
      <c r="F20" s="36">
        <v>5</v>
      </c>
      <c r="G20" s="34">
        <v>767.59</v>
      </c>
      <c r="H20" s="49"/>
      <c r="I20" s="3"/>
      <c r="J20" s="36">
        <v>5</v>
      </c>
      <c r="K20" s="34">
        <v>1273.28</v>
      </c>
      <c r="L20" s="49">
        <v>1</v>
      </c>
      <c r="M20" s="3">
        <v>48.2</v>
      </c>
      <c r="N20" s="36"/>
      <c r="O20" s="34"/>
      <c r="P20" s="49"/>
      <c r="Q20" s="3"/>
      <c r="R20" s="36">
        <v>2</v>
      </c>
      <c r="S20" s="34">
        <v>410.28</v>
      </c>
      <c r="T20" s="49">
        <v>2</v>
      </c>
      <c r="U20" s="3">
        <v>276.77999999999997</v>
      </c>
      <c r="V20" s="36">
        <v>2</v>
      </c>
      <c r="W20" s="34">
        <v>120.1</v>
      </c>
      <c r="X20" s="49">
        <v>8</v>
      </c>
      <c r="Y20" s="3">
        <v>1297.6400000000001</v>
      </c>
      <c r="Z20" s="143">
        <f t="shared" si="2"/>
        <v>31</v>
      </c>
      <c r="AA20" s="16">
        <f t="shared" si="2"/>
        <v>5564.17</v>
      </c>
    </row>
    <row r="21" spans="1:29" ht="12.75" customHeight="1" x14ac:dyDescent="0.2">
      <c r="A21" s="23" t="s">
        <v>85</v>
      </c>
      <c r="B21" s="53"/>
      <c r="C21" s="33"/>
      <c r="D21" s="55"/>
      <c r="E21" s="4"/>
      <c r="F21" s="53"/>
      <c r="G21" s="33"/>
      <c r="H21" s="55"/>
      <c r="I21" s="4"/>
      <c r="J21" s="38"/>
      <c r="K21" s="32"/>
      <c r="L21" s="48"/>
      <c r="M21" s="2"/>
      <c r="N21" s="38"/>
      <c r="O21" s="32"/>
      <c r="P21" s="48"/>
      <c r="Q21" s="2"/>
      <c r="R21" s="38"/>
      <c r="S21" s="32"/>
      <c r="T21" s="48"/>
      <c r="U21" s="2"/>
      <c r="V21" s="38"/>
      <c r="W21" s="32"/>
      <c r="X21" s="48"/>
      <c r="Y21" s="2"/>
      <c r="Z21" s="143">
        <f t="shared" si="2"/>
        <v>0</v>
      </c>
      <c r="AA21" s="16">
        <f t="shared" si="2"/>
        <v>0</v>
      </c>
    </row>
    <row r="22" spans="1:29" ht="12.75" customHeight="1" x14ac:dyDescent="0.2">
      <c r="A22" s="13" t="s">
        <v>23</v>
      </c>
      <c r="B22" s="36">
        <f t="shared" ref="B22:AA22" si="3">SUM(B17:B21)</f>
        <v>6</v>
      </c>
      <c r="C22" s="60">
        <f t="shared" si="3"/>
        <v>1521.04</v>
      </c>
      <c r="D22" s="49">
        <f t="shared" si="3"/>
        <v>6</v>
      </c>
      <c r="E22" s="22">
        <f t="shared" si="3"/>
        <v>1173.5</v>
      </c>
      <c r="F22" s="36">
        <f t="shared" si="3"/>
        <v>8</v>
      </c>
      <c r="G22" s="60">
        <f t="shared" si="3"/>
        <v>1542.25</v>
      </c>
      <c r="H22" s="49">
        <f t="shared" si="3"/>
        <v>0</v>
      </c>
      <c r="I22" s="22">
        <f t="shared" si="3"/>
        <v>0</v>
      </c>
      <c r="J22" s="66">
        <f t="shared" si="3"/>
        <v>6</v>
      </c>
      <c r="K22" s="62">
        <f t="shared" si="3"/>
        <v>1485.28</v>
      </c>
      <c r="L22" s="64">
        <f t="shared" si="3"/>
        <v>6</v>
      </c>
      <c r="M22" s="63">
        <f t="shared" si="3"/>
        <v>1253.78</v>
      </c>
      <c r="N22" s="66">
        <f t="shared" si="3"/>
        <v>2</v>
      </c>
      <c r="O22" s="62">
        <f t="shared" si="3"/>
        <v>430.74</v>
      </c>
      <c r="P22" s="64">
        <f t="shared" si="3"/>
        <v>1</v>
      </c>
      <c r="Q22" s="63">
        <f t="shared" si="3"/>
        <v>212</v>
      </c>
      <c r="R22" s="66">
        <f t="shared" si="3"/>
        <v>3</v>
      </c>
      <c r="S22" s="62">
        <f t="shared" si="3"/>
        <v>944.97</v>
      </c>
      <c r="T22" s="64">
        <f t="shared" si="3"/>
        <v>4</v>
      </c>
      <c r="U22" s="63">
        <f t="shared" si="3"/>
        <v>773.9</v>
      </c>
      <c r="V22" s="66">
        <f t="shared" si="3"/>
        <v>4</v>
      </c>
      <c r="W22" s="62">
        <f t="shared" si="3"/>
        <v>409.15999999999997</v>
      </c>
      <c r="X22" s="64">
        <f t="shared" si="3"/>
        <v>9</v>
      </c>
      <c r="Y22" s="63">
        <f t="shared" si="3"/>
        <v>1593.88</v>
      </c>
      <c r="Z22" s="246">
        <f t="shared" si="3"/>
        <v>55</v>
      </c>
      <c r="AA22" s="47">
        <f t="shared" si="3"/>
        <v>11340.5</v>
      </c>
    </row>
    <row r="23" spans="1:29"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9"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9" s="10" customFormat="1" ht="12.75" customHeight="1" x14ac:dyDescent="0.2">
      <c r="A25" s="23" t="s">
        <v>80</v>
      </c>
      <c r="B25" s="36">
        <v>23</v>
      </c>
      <c r="C25" s="34">
        <v>1267</v>
      </c>
      <c r="D25" s="49">
        <v>14</v>
      </c>
      <c r="E25" s="3">
        <v>649.98</v>
      </c>
      <c r="F25" s="36">
        <v>33</v>
      </c>
      <c r="G25" s="34">
        <v>1342.92</v>
      </c>
      <c r="H25" s="49">
        <v>22</v>
      </c>
      <c r="I25" s="3">
        <v>902.95</v>
      </c>
      <c r="J25" s="36">
        <v>3</v>
      </c>
      <c r="K25" s="34">
        <v>19.010000000000002</v>
      </c>
      <c r="L25" s="49">
        <v>16</v>
      </c>
      <c r="M25" s="3">
        <v>678.4</v>
      </c>
      <c r="N25" s="36">
        <v>19</v>
      </c>
      <c r="O25" s="35">
        <v>275</v>
      </c>
      <c r="P25" s="49">
        <v>5</v>
      </c>
      <c r="Q25" s="57">
        <v>157</v>
      </c>
      <c r="R25" s="36">
        <v>26</v>
      </c>
      <c r="S25" s="35">
        <v>752.55</v>
      </c>
      <c r="T25" s="49">
        <v>32</v>
      </c>
      <c r="U25" s="57">
        <v>624.20000000000005</v>
      </c>
      <c r="V25" s="36">
        <v>31</v>
      </c>
      <c r="W25" s="35">
        <v>1238.48</v>
      </c>
      <c r="X25" s="49">
        <v>30</v>
      </c>
      <c r="Y25" s="57">
        <v>1697.51</v>
      </c>
      <c r="Z25" s="143">
        <f>B25+D25+F25+H25+J25+L25+N25+P25+R25+T25+V25+X25</f>
        <v>254</v>
      </c>
      <c r="AA25" s="27">
        <f>C25+E25+G25+I25+K25+M25+O25+Q25+S25+U25+W25+Y25</f>
        <v>9605</v>
      </c>
    </row>
    <row r="26" spans="1:29" ht="12.75" customHeight="1" x14ac:dyDescent="0.2">
      <c r="A26" s="23" t="s">
        <v>81</v>
      </c>
      <c r="B26" s="36">
        <v>54</v>
      </c>
      <c r="C26" s="34">
        <v>2834.65</v>
      </c>
      <c r="D26" s="49">
        <v>6</v>
      </c>
      <c r="E26" s="3">
        <v>407.36</v>
      </c>
      <c r="F26" s="36">
        <v>44</v>
      </c>
      <c r="G26" s="34">
        <v>648.51</v>
      </c>
      <c r="H26" s="49">
        <v>29</v>
      </c>
      <c r="I26" s="3">
        <v>684.83</v>
      </c>
      <c r="J26" s="36">
        <v>79</v>
      </c>
      <c r="K26" s="34">
        <v>2977.72</v>
      </c>
      <c r="L26" s="49">
        <v>47</v>
      </c>
      <c r="M26" s="3">
        <v>924.86</v>
      </c>
      <c r="N26" s="36">
        <v>217</v>
      </c>
      <c r="O26" s="35">
        <v>13011.51</v>
      </c>
      <c r="P26" s="49">
        <v>62</v>
      </c>
      <c r="Q26" s="57">
        <v>914.04</v>
      </c>
      <c r="R26" s="36">
        <v>55</v>
      </c>
      <c r="S26" s="35">
        <v>1246.56</v>
      </c>
      <c r="T26" s="49">
        <v>60</v>
      </c>
      <c r="U26" s="57">
        <v>1455.5</v>
      </c>
      <c r="V26" s="36">
        <v>28</v>
      </c>
      <c r="W26" s="35">
        <v>141.16999999999999</v>
      </c>
      <c r="X26" s="49">
        <v>29</v>
      </c>
      <c r="Y26" s="57">
        <v>2260.25</v>
      </c>
      <c r="Z26" s="143">
        <f>B26+D26+F26+H26+J26+L26+N26+P26+R26+T26+V26+X26</f>
        <v>710</v>
      </c>
      <c r="AA26" s="27">
        <f>C26+E26+G26+I26+K26+M26+O26+Q26+S26+U26+W26+Y26</f>
        <v>27506.960000000003</v>
      </c>
    </row>
    <row r="27" spans="1:29" s="164" customFormat="1" ht="12.75" customHeight="1" x14ac:dyDescent="0.2">
      <c r="A27" s="121" t="s">
        <v>37</v>
      </c>
      <c r="B27" s="134">
        <f t="shared" ref="B27:Y27" si="4">B25+B26</f>
        <v>77</v>
      </c>
      <c r="C27" s="201">
        <f t="shared" si="4"/>
        <v>4101.6499999999996</v>
      </c>
      <c r="D27" s="202">
        <f t="shared" si="4"/>
        <v>20</v>
      </c>
      <c r="E27" s="203">
        <f t="shared" si="4"/>
        <v>1057.3400000000001</v>
      </c>
      <c r="F27" s="134">
        <f t="shared" si="4"/>
        <v>77</v>
      </c>
      <c r="G27" s="201">
        <f t="shared" si="4"/>
        <v>1991.43</v>
      </c>
      <c r="H27" s="202">
        <f t="shared" si="4"/>
        <v>51</v>
      </c>
      <c r="I27" s="203">
        <f t="shared" si="4"/>
        <v>1587.7800000000002</v>
      </c>
      <c r="J27" s="134">
        <f t="shared" si="4"/>
        <v>82</v>
      </c>
      <c r="K27" s="201">
        <f t="shared" si="4"/>
        <v>2996.73</v>
      </c>
      <c r="L27" s="202">
        <f t="shared" si="4"/>
        <v>63</v>
      </c>
      <c r="M27" s="203">
        <f t="shared" si="4"/>
        <v>1603.26</v>
      </c>
      <c r="N27" s="134">
        <f t="shared" si="4"/>
        <v>236</v>
      </c>
      <c r="O27" s="201">
        <f t="shared" si="4"/>
        <v>13286.51</v>
      </c>
      <c r="P27" s="202">
        <f t="shared" si="4"/>
        <v>67</v>
      </c>
      <c r="Q27" s="203">
        <f t="shared" si="4"/>
        <v>1071.04</v>
      </c>
      <c r="R27" s="134">
        <f t="shared" si="4"/>
        <v>81</v>
      </c>
      <c r="S27" s="201">
        <f t="shared" si="4"/>
        <v>1999.11</v>
      </c>
      <c r="T27" s="202">
        <f t="shared" si="4"/>
        <v>92</v>
      </c>
      <c r="U27" s="203">
        <f t="shared" si="4"/>
        <v>2079.6999999999998</v>
      </c>
      <c r="V27" s="134">
        <f t="shared" si="4"/>
        <v>59</v>
      </c>
      <c r="W27" s="201">
        <f t="shared" si="4"/>
        <v>1379.65</v>
      </c>
      <c r="X27" s="202">
        <f t="shared" si="4"/>
        <v>59</v>
      </c>
      <c r="Y27" s="203">
        <f t="shared" si="4"/>
        <v>3957.76</v>
      </c>
      <c r="Z27" s="233">
        <f t="shared" ref="Z27:AA27" si="5">SUM(Z25:Z26)</f>
        <v>964</v>
      </c>
      <c r="AA27" s="310">
        <f t="shared" si="5"/>
        <v>37111.960000000006</v>
      </c>
    </row>
    <row r="28" spans="1:29"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9" ht="12.75" customHeight="1" x14ac:dyDescent="0.2">
      <c r="A29" s="45" t="s">
        <v>21</v>
      </c>
      <c r="B29" s="36"/>
      <c r="C29" s="60">
        <f>SUM(C14+C22+C27)</f>
        <v>8093.3899999999994</v>
      </c>
      <c r="D29" s="49"/>
      <c r="E29" s="22">
        <f>SUM(E14+E22+E27)</f>
        <v>5807.84</v>
      </c>
      <c r="F29" s="36"/>
      <c r="G29" s="60">
        <f>SUM(G14+G22+G27)</f>
        <v>7821.5</v>
      </c>
      <c r="H29" s="49"/>
      <c r="I29" s="22">
        <f>SUM(I14+I22+I27)</f>
        <v>6119.42</v>
      </c>
      <c r="J29" s="36"/>
      <c r="K29" s="60">
        <f>SUM(K14+K22+K27)</f>
        <v>7801.18</v>
      </c>
      <c r="L29" s="49"/>
      <c r="M29" s="22">
        <f>SUM(M14+M22+M27)</f>
        <v>7047.87</v>
      </c>
      <c r="N29" s="36"/>
      <c r="O29" s="60">
        <f>SUM(O14+O22+O27)</f>
        <v>17480.41</v>
      </c>
      <c r="P29" s="49"/>
      <c r="Q29" s="22">
        <f>SUM(Q14+Q22+Q27)</f>
        <v>4568.88</v>
      </c>
      <c r="R29" s="36"/>
      <c r="S29" s="60">
        <f>SUM(S14+S22+S27)</f>
        <v>6420.05</v>
      </c>
      <c r="T29" s="49"/>
      <c r="U29" s="22">
        <f>SUM(U14+U22+U27)</f>
        <v>5698.49</v>
      </c>
      <c r="V29" s="36"/>
      <c r="W29" s="60">
        <f>SUM(W14+W22+W27)</f>
        <v>4286.3899999999994</v>
      </c>
      <c r="X29" s="49"/>
      <c r="Y29" s="22">
        <f>SUM(Y14+Y22+Y27)</f>
        <v>7811.17</v>
      </c>
      <c r="Z29" s="143"/>
      <c r="AA29" s="18">
        <f>SUM(AA14+AA22+AA27)</f>
        <v>88956.59</v>
      </c>
    </row>
    <row r="30" spans="1:29"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9"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9" s="190" customFormat="1" x14ac:dyDescent="0.2">
      <c r="A32" s="179" t="s">
        <v>76</v>
      </c>
      <c r="B32" s="180">
        <v>1</v>
      </c>
      <c r="C32" s="180">
        <v>215.7</v>
      </c>
      <c r="D32" s="170">
        <v>3</v>
      </c>
      <c r="E32" s="170">
        <v>798.45</v>
      </c>
      <c r="F32" s="180">
        <v>1</v>
      </c>
      <c r="G32" s="180">
        <v>100.94</v>
      </c>
      <c r="H32" s="170">
        <v>5</v>
      </c>
      <c r="I32" s="170">
        <v>983.99</v>
      </c>
      <c r="J32" s="180">
        <v>4</v>
      </c>
      <c r="K32" s="180">
        <v>784.22</v>
      </c>
      <c r="L32" s="170"/>
      <c r="M32" s="170"/>
      <c r="N32" s="180"/>
      <c r="O32" s="180"/>
      <c r="P32" s="170"/>
      <c r="Q32" s="170"/>
      <c r="R32" s="180">
        <v>1</v>
      </c>
      <c r="S32" s="180">
        <v>129.44999999999999</v>
      </c>
      <c r="T32" s="170"/>
      <c r="U32" s="170"/>
      <c r="V32" s="180">
        <v>2</v>
      </c>
      <c r="W32" s="180">
        <v>320.26</v>
      </c>
      <c r="X32" s="170"/>
      <c r="Y32" s="170"/>
      <c r="Z32" s="101">
        <f t="shared" ref="Z32:AA35" si="6">SUM(B32+D32+F32+H32+J32+L32+N32+P32+R32+T32+V32+X32)</f>
        <v>17</v>
      </c>
      <c r="AA32" s="189">
        <f t="shared" si="6"/>
        <v>3333.01</v>
      </c>
    </row>
    <row r="33" spans="1:31" s="191" customFormat="1" x14ac:dyDescent="0.2">
      <c r="A33" s="179" t="s">
        <v>99</v>
      </c>
      <c r="B33" s="180">
        <v>7</v>
      </c>
      <c r="C33" s="180">
        <v>416.3</v>
      </c>
      <c r="D33" s="170">
        <v>25</v>
      </c>
      <c r="E33" s="170">
        <v>1839.81</v>
      </c>
      <c r="F33" s="180">
        <v>8</v>
      </c>
      <c r="G33" s="180">
        <v>1030.22</v>
      </c>
      <c r="H33" s="170">
        <v>4</v>
      </c>
      <c r="I33" s="170">
        <v>496.96</v>
      </c>
      <c r="J33" s="180">
        <v>2</v>
      </c>
      <c r="K33" s="180">
        <v>199</v>
      </c>
      <c r="L33" s="170">
        <v>15</v>
      </c>
      <c r="M33" s="170">
        <v>721.76</v>
      </c>
      <c r="N33" s="180">
        <v>10</v>
      </c>
      <c r="O33" s="180">
        <v>906</v>
      </c>
      <c r="P33" s="170">
        <v>2</v>
      </c>
      <c r="Q33" s="170">
        <v>150</v>
      </c>
      <c r="R33" s="180">
        <v>1</v>
      </c>
      <c r="S33" s="180">
        <v>161</v>
      </c>
      <c r="T33" s="170">
        <v>5</v>
      </c>
      <c r="U33" s="170">
        <v>494.51</v>
      </c>
      <c r="V33" s="180">
        <v>15</v>
      </c>
      <c r="W33" s="180">
        <v>1029.01</v>
      </c>
      <c r="X33" s="170">
        <v>13</v>
      </c>
      <c r="Y33" s="170">
        <v>1129.93</v>
      </c>
      <c r="Z33" s="101">
        <f t="shared" si="6"/>
        <v>107</v>
      </c>
      <c r="AA33" s="189">
        <f t="shared" si="6"/>
        <v>8574.5</v>
      </c>
    </row>
    <row r="34" spans="1:31" s="191" customFormat="1" x14ac:dyDescent="0.2">
      <c r="A34" s="179" t="s">
        <v>88</v>
      </c>
      <c r="B34" s="180">
        <v>3</v>
      </c>
      <c r="C34" s="180">
        <v>209.74</v>
      </c>
      <c r="D34" s="170">
        <v>5</v>
      </c>
      <c r="E34" s="170">
        <v>341.37</v>
      </c>
      <c r="F34" s="180">
        <v>9</v>
      </c>
      <c r="G34" s="180">
        <v>948.89</v>
      </c>
      <c r="H34" s="170">
        <v>10</v>
      </c>
      <c r="I34" s="170">
        <v>1104.4000000000001</v>
      </c>
      <c r="J34" s="180">
        <v>12</v>
      </c>
      <c r="K34" s="180">
        <v>1005.81</v>
      </c>
      <c r="L34" s="170">
        <v>2</v>
      </c>
      <c r="M34" s="170">
        <v>163.84</v>
      </c>
      <c r="N34" s="180">
        <v>6</v>
      </c>
      <c r="O34" s="180">
        <v>424.84</v>
      </c>
      <c r="P34" s="170">
        <v>12</v>
      </c>
      <c r="Q34" s="170">
        <v>2303.2800000000002</v>
      </c>
      <c r="R34" s="180">
        <v>7</v>
      </c>
      <c r="S34" s="180">
        <v>788.21</v>
      </c>
      <c r="T34" s="170">
        <v>2</v>
      </c>
      <c r="U34" s="170">
        <v>84.05</v>
      </c>
      <c r="V34" s="180">
        <v>7</v>
      </c>
      <c r="W34" s="180">
        <v>727.49</v>
      </c>
      <c r="X34" s="170">
        <v>9</v>
      </c>
      <c r="Y34" s="170">
        <v>1007.02</v>
      </c>
      <c r="Z34" s="101">
        <f t="shared" si="6"/>
        <v>84</v>
      </c>
      <c r="AA34" s="189">
        <f t="shared" si="6"/>
        <v>9108.94</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11</v>
      </c>
      <c r="C36" s="176">
        <f t="shared" si="7"/>
        <v>841.74</v>
      </c>
      <c r="D36" s="244">
        <f t="shared" si="7"/>
        <v>33</v>
      </c>
      <c r="E36" s="177">
        <f t="shared" si="7"/>
        <v>2979.63</v>
      </c>
      <c r="F36" s="243">
        <f t="shared" si="7"/>
        <v>18</v>
      </c>
      <c r="G36" s="176">
        <f t="shared" si="7"/>
        <v>2080.0500000000002</v>
      </c>
      <c r="H36" s="244">
        <f t="shared" si="7"/>
        <v>19</v>
      </c>
      <c r="I36" s="177">
        <f t="shared" si="7"/>
        <v>2585.3500000000004</v>
      </c>
      <c r="J36" s="243">
        <f t="shared" si="7"/>
        <v>18</v>
      </c>
      <c r="K36" s="176">
        <f t="shared" si="7"/>
        <v>1989.03</v>
      </c>
      <c r="L36" s="244">
        <f t="shared" si="7"/>
        <v>17</v>
      </c>
      <c r="M36" s="177">
        <f t="shared" si="7"/>
        <v>885.6</v>
      </c>
      <c r="N36" s="243">
        <f t="shared" si="7"/>
        <v>16</v>
      </c>
      <c r="O36" s="176">
        <f t="shared" si="7"/>
        <v>1330.84</v>
      </c>
      <c r="P36" s="244">
        <f t="shared" si="7"/>
        <v>14</v>
      </c>
      <c r="Q36" s="177">
        <f t="shared" si="7"/>
        <v>2453.2800000000002</v>
      </c>
      <c r="R36" s="243">
        <f t="shared" si="7"/>
        <v>9</v>
      </c>
      <c r="S36" s="176">
        <f t="shared" si="7"/>
        <v>1078.6600000000001</v>
      </c>
      <c r="T36" s="244">
        <f t="shared" si="7"/>
        <v>7</v>
      </c>
      <c r="U36" s="177">
        <f t="shared" si="7"/>
        <v>578.55999999999995</v>
      </c>
      <c r="V36" s="243">
        <f t="shared" si="7"/>
        <v>24</v>
      </c>
      <c r="W36" s="176">
        <f t="shared" si="7"/>
        <v>2076.7600000000002</v>
      </c>
      <c r="X36" s="244">
        <f t="shared" si="7"/>
        <v>22</v>
      </c>
      <c r="Y36" s="177">
        <f t="shared" si="7"/>
        <v>2136.9499999999998</v>
      </c>
      <c r="Z36" s="250">
        <f t="shared" si="7"/>
        <v>208</v>
      </c>
      <c r="AA36" s="178">
        <f t="shared" si="7"/>
        <v>21016.45</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4607.7899999999991</v>
      </c>
      <c r="D40" s="255"/>
      <c r="E40" s="256">
        <f>E29-E5-E36</f>
        <v>-177.32000000000016</v>
      </c>
      <c r="F40" s="256"/>
      <c r="G40" s="256">
        <f>G29-G5-G36</f>
        <v>3123.6499999999996</v>
      </c>
      <c r="H40" s="255"/>
      <c r="I40" s="256">
        <f>I29-I5-I36</f>
        <v>1552.1299999999992</v>
      </c>
      <c r="J40" s="255"/>
      <c r="K40" s="256">
        <f>K29-K5-K36</f>
        <v>3299.6100000000006</v>
      </c>
      <c r="L40" s="255"/>
      <c r="M40" s="256">
        <f>M29-M5-M36</f>
        <v>3562.27</v>
      </c>
      <c r="N40" s="256"/>
      <c r="O40" s="256">
        <f>O29-O5-O36</f>
        <v>13897.57</v>
      </c>
      <c r="P40" s="255"/>
      <c r="Q40" s="256">
        <f>Q29-Q5-Q36</f>
        <v>279.59999999999991</v>
      </c>
      <c r="R40" s="255"/>
      <c r="S40" s="256">
        <f>S29-S5-S36</f>
        <v>3613.3900000000003</v>
      </c>
      <c r="T40" s="255"/>
      <c r="U40" s="256">
        <f>U29-U5-U36</f>
        <v>3072.93</v>
      </c>
      <c r="V40" s="255"/>
      <c r="W40" s="256">
        <f>W29-W5-W36</f>
        <v>68.6299999999992</v>
      </c>
      <c r="X40" s="255"/>
      <c r="Y40" s="256">
        <f>Y29-Y5-Y36</f>
        <v>3645.2200000000003</v>
      </c>
      <c r="Z40" s="255"/>
      <c r="AA40" s="256">
        <f>AA29-AA5-AA36</f>
        <v>40545.47</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8" customWidth="1"/>
    <col min="3" max="3" width="14.5703125" customWidth="1"/>
    <col min="4" max="4" width="9.7109375" style="8" customWidth="1"/>
    <col min="5" max="5" width="14.5703125" customWidth="1"/>
    <col min="6" max="6" width="9.7109375" style="8" customWidth="1"/>
    <col min="7" max="7" width="14.5703125" customWidth="1"/>
    <col min="8" max="8" width="9.7109375" style="8" customWidth="1"/>
    <col min="9" max="9" width="14.5703125" customWidth="1"/>
    <col min="10" max="10" width="9.7109375" style="8" customWidth="1"/>
    <col min="11" max="11" width="14.5703125" customWidth="1"/>
    <col min="12" max="12" width="9.7109375" style="8" customWidth="1"/>
    <col min="13" max="13" width="14.5703125" customWidth="1"/>
    <col min="14" max="14" width="9.7109375" style="8" customWidth="1"/>
    <col min="15" max="15" width="14.5703125" customWidth="1"/>
    <col min="16" max="16" width="9.7109375" style="8" customWidth="1"/>
    <col min="17" max="17" width="14.5703125" customWidth="1"/>
    <col min="18" max="18" width="9.7109375" style="8" customWidth="1"/>
    <col min="19" max="19" width="14.5703125" customWidth="1"/>
    <col min="20" max="20" width="9.7109375" style="8" customWidth="1"/>
    <col min="21" max="21" width="14.5703125" customWidth="1"/>
    <col min="22" max="22" width="9.7109375" style="8" customWidth="1"/>
    <col min="23" max="23" width="14.5703125" customWidth="1"/>
    <col min="24" max="24" width="9.7109375" style="8" customWidth="1"/>
    <col min="25" max="25" width="14.5703125" customWidth="1"/>
    <col min="26" max="26" width="9.7109375" style="8" customWidth="1"/>
    <col min="27" max="27" width="14.5703125" customWidth="1"/>
  </cols>
  <sheetData>
    <row r="1" spans="1:27" s="5" customFormat="1" ht="16.5" customHeight="1" x14ac:dyDescent="0.25">
      <c r="A1" s="46" t="s">
        <v>20</v>
      </c>
      <c r="B1" s="323" t="s">
        <v>0</v>
      </c>
      <c r="C1" s="323"/>
      <c r="D1" s="324" t="s">
        <v>1</v>
      </c>
      <c r="E1" s="324"/>
      <c r="F1" s="323" t="s">
        <v>2</v>
      </c>
      <c r="G1" s="323"/>
      <c r="H1" s="324" t="s">
        <v>3</v>
      </c>
      <c r="I1" s="324"/>
      <c r="J1" s="323" t="s">
        <v>4</v>
      </c>
      <c r="K1" s="323"/>
      <c r="L1" s="324" t="s">
        <v>5</v>
      </c>
      <c r="M1" s="324"/>
      <c r="N1" s="323" t="s">
        <v>6</v>
      </c>
      <c r="O1" s="323"/>
      <c r="P1" s="324" t="s">
        <v>7</v>
      </c>
      <c r="Q1" s="324"/>
      <c r="R1" s="323" t="s">
        <v>8</v>
      </c>
      <c r="S1" s="323"/>
      <c r="T1" s="324" t="s">
        <v>9</v>
      </c>
      <c r="U1" s="324"/>
      <c r="V1" s="323" t="s">
        <v>10</v>
      </c>
      <c r="W1" s="323"/>
      <c r="X1" s="324" t="s">
        <v>11</v>
      </c>
      <c r="Y1" s="324"/>
      <c r="Z1" s="325" t="s">
        <v>12</v>
      </c>
      <c r="AA1" s="325"/>
    </row>
    <row r="2" spans="1:27" s="5" customFormat="1" ht="12.75" customHeight="1" x14ac:dyDescent="0.2">
      <c r="A2" s="13" t="s">
        <v>48</v>
      </c>
      <c r="B2" s="65" t="s">
        <v>13</v>
      </c>
      <c r="C2" s="264" t="s">
        <v>14</v>
      </c>
      <c r="D2" s="50" t="s">
        <v>13</v>
      </c>
      <c r="E2" s="265" t="s">
        <v>14</v>
      </c>
      <c r="F2" s="65" t="s">
        <v>13</v>
      </c>
      <c r="G2" s="264" t="s">
        <v>14</v>
      </c>
      <c r="H2" s="50" t="s">
        <v>13</v>
      </c>
      <c r="I2" s="265" t="s">
        <v>14</v>
      </c>
      <c r="J2" s="65" t="s">
        <v>13</v>
      </c>
      <c r="K2" s="264" t="s">
        <v>14</v>
      </c>
      <c r="L2" s="50" t="s">
        <v>13</v>
      </c>
      <c r="M2" s="265" t="s">
        <v>14</v>
      </c>
      <c r="N2" s="65" t="s">
        <v>13</v>
      </c>
      <c r="O2" s="264" t="s">
        <v>14</v>
      </c>
      <c r="P2" s="50" t="s">
        <v>13</v>
      </c>
      <c r="Q2" s="265" t="s">
        <v>14</v>
      </c>
      <c r="R2" s="65" t="s">
        <v>13</v>
      </c>
      <c r="S2" s="264" t="s">
        <v>14</v>
      </c>
      <c r="T2" s="50" t="s">
        <v>13</v>
      </c>
      <c r="U2" s="265" t="s">
        <v>14</v>
      </c>
      <c r="V2" s="65" t="s">
        <v>13</v>
      </c>
      <c r="W2" s="264" t="s">
        <v>14</v>
      </c>
      <c r="X2" s="50" t="s">
        <v>13</v>
      </c>
      <c r="Y2" s="265" t="s">
        <v>14</v>
      </c>
      <c r="Z2" s="266" t="s">
        <v>13</v>
      </c>
      <c r="AA2" s="80" t="s">
        <v>14</v>
      </c>
    </row>
    <row r="3" spans="1:27" s="5" customFormat="1" ht="12.75" customHeight="1" x14ac:dyDescent="0.2">
      <c r="A3" s="43" t="s">
        <v>50</v>
      </c>
      <c r="B3" s="36">
        <f>Medicaid!B3+'Executive Branch'!B3</f>
        <v>11254</v>
      </c>
      <c r="C3" s="34">
        <f>Medicaid!C3+'Executive Branch'!C3</f>
        <v>170868.79</v>
      </c>
      <c r="D3" s="49">
        <f>Medicaid!D3+'Executive Branch'!D3</f>
        <v>12497</v>
      </c>
      <c r="E3" s="3">
        <f>Medicaid!E3+'Executive Branch'!E3</f>
        <v>185984.05</v>
      </c>
      <c r="F3" s="36">
        <f>Medicaid!F3+'Executive Branch'!F3</f>
        <v>12071</v>
      </c>
      <c r="G3" s="34">
        <f>Medicaid!G3+'Executive Branch'!G3</f>
        <v>178242.61</v>
      </c>
      <c r="H3" s="49">
        <f>Medicaid!H3+'Executive Branch'!H3</f>
        <v>12052</v>
      </c>
      <c r="I3" s="3">
        <f>Medicaid!I3+'Executive Branch'!I3</f>
        <v>180308.63</v>
      </c>
      <c r="J3" s="36">
        <f>Medicaid!J3+'Executive Branch'!J3</f>
        <v>11272</v>
      </c>
      <c r="K3" s="34">
        <f>Medicaid!K3+'Executive Branch'!K3</f>
        <v>188816.34</v>
      </c>
      <c r="L3" s="49">
        <f>Medicaid!L3+'Executive Branch'!L3</f>
        <v>10114</v>
      </c>
      <c r="M3" s="3">
        <f>Medicaid!M3+'Executive Branch'!M3</f>
        <v>174211.24</v>
      </c>
      <c r="N3" s="36">
        <f>Medicaid!N3+'Executive Branch'!N3</f>
        <v>10927</v>
      </c>
      <c r="O3" s="34">
        <f>Medicaid!O3+'Executive Branch'!O3</f>
        <v>185258.58000000002</v>
      </c>
      <c r="P3" s="49">
        <f>Medicaid!P3+'Executive Branch'!P3</f>
        <v>9561</v>
      </c>
      <c r="Q3" s="3">
        <f>Medicaid!Q3+'Executive Branch'!Q3</f>
        <v>156137.57999999999</v>
      </c>
      <c r="R3" s="36">
        <f>Medicaid!R3+'Executive Branch'!R3</f>
        <v>11336</v>
      </c>
      <c r="S3" s="34">
        <f>Medicaid!S3+'Executive Branch'!S3</f>
        <v>180449.73</v>
      </c>
      <c r="T3" s="49">
        <f>Medicaid!T3+'Executive Branch'!T3</f>
        <v>10803</v>
      </c>
      <c r="U3" s="3">
        <f>Medicaid!U3+'Executive Branch'!U3</f>
        <v>176229.26</v>
      </c>
      <c r="V3" s="36">
        <f>Medicaid!V3+'Executive Branch'!V3</f>
        <v>10811</v>
      </c>
      <c r="W3" s="34">
        <f>Medicaid!W3+'Executive Branch'!W3</f>
        <v>176565.49</v>
      </c>
      <c r="X3" s="49">
        <f>Medicaid!X3+'Executive Branch'!X3</f>
        <v>9792</v>
      </c>
      <c r="Y3" s="3">
        <f>Medicaid!Y3+'Executive Branch'!Y3</f>
        <v>162629.73000000001</v>
      </c>
      <c r="Z3" s="143">
        <f>SUM(B3+D3+F3+H3+J3+L3+N3+P3+R3+T3+V3+X3)</f>
        <v>132490</v>
      </c>
      <c r="AA3" s="143">
        <f>SUM(C3+E3+G3+I3+K3+M3+O3+Q3+S3+U3+W3+Y3)</f>
        <v>2115702.0300000003</v>
      </c>
    </row>
    <row r="4" spans="1:27" s="5" customFormat="1" ht="12.75" customHeight="1" x14ac:dyDescent="0.2">
      <c r="A4" s="23" t="s">
        <v>51</v>
      </c>
      <c r="B4" s="38"/>
      <c r="C4" s="33">
        <f>Medicaid!C4+'Executive Branch'!C4</f>
        <v>11183</v>
      </c>
      <c r="D4" s="48"/>
      <c r="E4" s="4">
        <f>Medicaid!E4+'Executive Branch'!E4</f>
        <v>12227.54</v>
      </c>
      <c r="F4" s="38"/>
      <c r="G4" s="33">
        <f>Medicaid!G4+'Executive Branch'!G4</f>
        <v>11812.46</v>
      </c>
      <c r="H4" s="48"/>
      <c r="I4" s="4">
        <f>Medicaid!I4+'Executive Branch'!I4</f>
        <v>11776</v>
      </c>
      <c r="J4" s="38"/>
      <c r="K4" s="33">
        <f>Medicaid!K4+'Executive Branch'!K4</f>
        <v>10990</v>
      </c>
      <c r="L4" s="48"/>
      <c r="M4" s="4">
        <f>Medicaid!M4+'Executive Branch'!M4</f>
        <v>9906</v>
      </c>
      <c r="N4" s="38"/>
      <c r="O4" s="33">
        <f>Medicaid!O4+'Executive Branch'!O4</f>
        <v>10677</v>
      </c>
      <c r="P4" s="48"/>
      <c r="Q4" s="4">
        <f>Medicaid!Q4+'Executive Branch'!Q4</f>
        <v>9396</v>
      </c>
      <c r="R4" s="38"/>
      <c r="S4" s="33">
        <f>Medicaid!S4+'Executive Branch'!S4</f>
        <v>11124</v>
      </c>
      <c r="T4" s="48"/>
      <c r="U4" s="4">
        <f>Medicaid!U4+'Executive Branch'!U4</f>
        <v>10629</v>
      </c>
      <c r="V4" s="38"/>
      <c r="W4" s="33">
        <f>Medicaid!W4+'Executive Branch'!W4</f>
        <v>10690.75</v>
      </c>
      <c r="X4" s="48"/>
      <c r="Y4" s="4">
        <f>Medicaid!Y4+'Executive Branch'!Y4</f>
        <v>9702</v>
      </c>
      <c r="Z4" s="142"/>
      <c r="AA4" s="131">
        <f>SUM(B4:Z4)</f>
        <v>130113.75</v>
      </c>
    </row>
    <row r="5" spans="1:27" s="7" customFormat="1" ht="12.75" customHeight="1" x14ac:dyDescent="0.2">
      <c r="A5" s="13" t="s">
        <v>15</v>
      </c>
      <c r="B5" s="59"/>
      <c r="C5" s="60">
        <f>SUM(C3:C4)</f>
        <v>182051.79</v>
      </c>
      <c r="D5" s="14"/>
      <c r="E5" s="22">
        <f>SUM(E3:E4)</f>
        <v>198211.59</v>
      </c>
      <c r="F5" s="59"/>
      <c r="G5" s="60">
        <f>SUM(G3:G4)</f>
        <v>190055.06999999998</v>
      </c>
      <c r="H5" s="14"/>
      <c r="I5" s="22">
        <f>SUM(I3:I4)</f>
        <v>192084.63</v>
      </c>
      <c r="J5" s="59"/>
      <c r="K5" s="60">
        <f>SUM(K3:K4)</f>
        <v>199806.34</v>
      </c>
      <c r="L5" s="14"/>
      <c r="M5" s="22">
        <f>SUM(M3:M4)</f>
        <v>184117.24</v>
      </c>
      <c r="N5" s="59"/>
      <c r="O5" s="60">
        <f>SUM(O3:O4)</f>
        <v>195935.58000000002</v>
      </c>
      <c r="P5" s="14"/>
      <c r="Q5" s="22">
        <f>SUM(Q3:Q4)</f>
        <v>165533.57999999999</v>
      </c>
      <c r="R5" s="59"/>
      <c r="S5" s="60">
        <f>SUM(S3:S4)</f>
        <v>191573.73</v>
      </c>
      <c r="T5" s="14"/>
      <c r="U5" s="22">
        <f>SUM(U3:U4)</f>
        <v>186858.26</v>
      </c>
      <c r="V5" s="59"/>
      <c r="W5" s="60">
        <f>SUM(W3:W4)</f>
        <v>187256.24</v>
      </c>
      <c r="X5" s="14"/>
      <c r="Y5" s="22">
        <f>SUM(Y3:Y4)</f>
        <v>172331.73</v>
      </c>
      <c r="Z5" s="18"/>
      <c r="AA5" s="18">
        <f>SUM(B5:Z5)</f>
        <v>2245815.7800000003</v>
      </c>
    </row>
    <row r="6" spans="1:27" s="6" customFormat="1" ht="12.75" customHeight="1" x14ac:dyDescent="0.2">
      <c r="A6" s="23"/>
      <c r="B6" s="36"/>
      <c r="C6" s="298"/>
      <c r="D6" s="49"/>
      <c r="E6" s="299"/>
      <c r="F6" s="36"/>
      <c r="G6" s="298"/>
      <c r="H6" s="49"/>
      <c r="I6" s="299"/>
      <c r="J6" s="36"/>
      <c r="K6" s="298"/>
      <c r="L6" s="49"/>
      <c r="M6" s="299"/>
      <c r="N6" s="36"/>
      <c r="O6" s="298"/>
      <c r="P6" s="49"/>
      <c r="Q6" s="299"/>
      <c r="R6" s="36"/>
      <c r="S6" s="298"/>
      <c r="T6" s="49"/>
      <c r="U6" s="299"/>
      <c r="V6" s="36"/>
      <c r="W6" s="298"/>
      <c r="X6" s="49"/>
      <c r="Y6" s="299"/>
      <c r="Z6" s="143"/>
      <c r="AA6" s="143"/>
    </row>
    <row r="7" spans="1:27" s="23" customFormat="1" ht="12.75" customHeight="1" x14ac:dyDescent="0.2">
      <c r="A7" s="306" t="s">
        <v>105</v>
      </c>
      <c r="B7" s="69"/>
      <c r="C7" s="307">
        <f>Medicaid!C7+'Executive Branch'!C7</f>
        <v>5241343.1899999995</v>
      </c>
      <c r="D7" s="51"/>
      <c r="E7" s="308">
        <f>Medicaid!E7+'Executive Branch'!E7</f>
        <v>5104317.46</v>
      </c>
      <c r="F7" s="74"/>
      <c r="G7" s="307">
        <f>Medicaid!G7+'Executive Branch'!G7</f>
        <v>4628726.58</v>
      </c>
      <c r="H7" s="51"/>
      <c r="I7" s="308">
        <f>Medicaid!I7+'Executive Branch'!I7</f>
        <v>5228945.6400000006</v>
      </c>
      <c r="J7" s="74"/>
      <c r="K7" s="307">
        <f>Medicaid!K7+'Executive Branch'!K7</f>
        <v>4794549.24</v>
      </c>
      <c r="L7" s="51"/>
      <c r="M7" s="308">
        <f>Medicaid!M7+'Executive Branch'!M7</f>
        <v>4370872.4799999995</v>
      </c>
      <c r="N7" s="74"/>
      <c r="O7" s="307">
        <f>Medicaid!O7+'Executive Branch'!O7</f>
        <v>4121817.21</v>
      </c>
      <c r="P7" s="51"/>
      <c r="Q7" s="308">
        <f>Medicaid!Q7+'Executive Branch'!Q7</f>
        <v>3775263.58</v>
      </c>
      <c r="R7" s="74"/>
      <c r="S7" s="307">
        <f>Medicaid!S7+'Executive Branch'!S7</f>
        <v>4710475.99</v>
      </c>
      <c r="T7" s="51"/>
      <c r="U7" s="308">
        <f>Medicaid!U7+'Executive Branch'!U7</f>
        <v>3783881.38</v>
      </c>
      <c r="V7" s="74"/>
      <c r="W7" s="307">
        <f>Medicaid!W7+'Executive Branch'!W7</f>
        <v>4349499.38</v>
      </c>
      <c r="X7" s="51"/>
      <c r="Y7" s="308">
        <f>Medicaid!Y7+'Executive Branch'!Y7</f>
        <v>4911493.4300000006</v>
      </c>
      <c r="Z7" s="245"/>
      <c r="AA7" s="309">
        <f>SUM(C7+E7+G7+I7+K7+M7+O7+Q7+S7+U7+W7+Y7)</f>
        <v>55021185.56000001</v>
      </c>
    </row>
    <row r="8" spans="1:27" s="5" customFormat="1" ht="12.75" customHeight="1" x14ac:dyDescent="0.2">
      <c r="A8" s="13"/>
      <c r="B8" s="36"/>
      <c r="C8" s="295"/>
      <c r="D8" s="49"/>
      <c r="E8" s="296"/>
      <c r="F8" s="36"/>
      <c r="G8" s="295"/>
      <c r="H8" s="49"/>
      <c r="I8" s="296"/>
      <c r="J8" s="36"/>
      <c r="K8" s="295"/>
      <c r="L8" s="49"/>
      <c r="M8" s="296"/>
      <c r="N8" s="36"/>
      <c r="O8" s="295"/>
      <c r="P8" s="49"/>
      <c r="Q8" s="296"/>
      <c r="R8" s="36"/>
      <c r="S8" s="295"/>
      <c r="T8" s="49"/>
      <c r="U8" s="296"/>
      <c r="V8" s="36"/>
      <c r="W8" s="295"/>
      <c r="X8" s="49"/>
      <c r="Y8" s="296"/>
      <c r="Z8" s="143"/>
      <c r="AA8" s="297"/>
    </row>
    <row r="9" spans="1:27" s="5" customFormat="1" ht="12.75" customHeight="1" x14ac:dyDescent="0.2">
      <c r="A9" s="13" t="s">
        <v>38</v>
      </c>
      <c r="B9" s="38"/>
      <c r="C9" s="32"/>
      <c r="D9" s="48"/>
      <c r="E9" s="2"/>
      <c r="F9" s="38"/>
      <c r="G9" s="32"/>
      <c r="H9" s="48"/>
      <c r="I9" s="2"/>
      <c r="J9" s="38"/>
      <c r="K9" s="32"/>
      <c r="L9" s="48"/>
      <c r="M9" s="2"/>
      <c r="N9" s="38"/>
      <c r="O9" s="32"/>
      <c r="P9" s="48"/>
      <c r="Q9" s="2"/>
      <c r="R9" s="38"/>
      <c r="S9" s="32"/>
      <c r="T9" s="48"/>
      <c r="U9" s="2"/>
      <c r="V9" s="38"/>
      <c r="W9" s="32"/>
      <c r="X9" s="48"/>
      <c r="Y9" s="2"/>
      <c r="Z9" s="142"/>
      <c r="AA9" s="28"/>
    </row>
    <row r="10" spans="1:27" s="5" customFormat="1" ht="12.75" customHeight="1" x14ac:dyDescent="0.2">
      <c r="A10" s="11" t="s">
        <v>28</v>
      </c>
      <c r="B10" s="36">
        <f>Medicaid!B10+'Executive Branch'!B10</f>
        <v>4310</v>
      </c>
      <c r="C10" s="34">
        <f>Medicaid!C10+'Executive Branch'!C10</f>
        <v>187912.02000000002</v>
      </c>
      <c r="D10" s="49">
        <f>Medicaid!D10+'Executive Branch'!D10</f>
        <v>4470</v>
      </c>
      <c r="E10" s="3">
        <f>Medicaid!E10+'Executive Branch'!E10</f>
        <v>201878.13</v>
      </c>
      <c r="F10" s="36">
        <f>Medicaid!F10+'Executive Branch'!F10</f>
        <v>4610</v>
      </c>
      <c r="G10" s="34">
        <f>Medicaid!G10+'Executive Branch'!G10</f>
        <v>193669.96</v>
      </c>
      <c r="H10" s="49">
        <f>Medicaid!H10+'Executive Branch'!H10</f>
        <v>4690</v>
      </c>
      <c r="I10" s="3">
        <f>Medicaid!I10+'Executive Branch'!I10</f>
        <v>184856.09</v>
      </c>
      <c r="J10" s="36">
        <f>Medicaid!J10+'Executive Branch'!J10</f>
        <v>4197</v>
      </c>
      <c r="K10" s="34">
        <f>Medicaid!K10+'Executive Branch'!K10</f>
        <v>170540.4</v>
      </c>
      <c r="L10" s="49">
        <f>Medicaid!L10+'Executive Branch'!L10</f>
        <v>3937</v>
      </c>
      <c r="M10" s="3">
        <f>Medicaid!M10+'Executive Branch'!M10</f>
        <v>185767.18</v>
      </c>
      <c r="N10" s="36">
        <f>Medicaid!N10+'Executive Branch'!N10</f>
        <v>4204</v>
      </c>
      <c r="O10" s="34">
        <f>Medicaid!O10+'Executive Branch'!O10</f>
        <v>175896.34000000003</v>
      </c>
      <c r="P10" s="49">
        <f>Medicaid!P10+'Executive Branch'!P10</f>
        <v>3900</v>
      </c>
      <c r="Q10" s="3">
        <f>Medicaid!Q10+'Executive Branch'!Q10</f>
        <v>163511.35</v>
      </c>
      <c r="R10" s="36">
        <f>Medicaid!R10+'Executive Branch'!R10</f>
        <v>4706</v>
      </c>
      <c r="S10" s="34">
        <f>Medicaid!S10+'Executive Branch'!S10</f>
        <v>179775.05</v>
      </c>
      <c r="T10" s="49">
        <f>Medicaid!T10+'Executive Branch'!T10</f>
        <v>4015</v>
      </c>
      <c r="U10" s="3">
        <f>Medicaid!U10+'Executive Branch'!U10</f>
        <v>173345.52000000002</v>
      </c>
      <c r="V10" s="36">
        <f>Medicaid!V10+'Executive Branch'!V10</f>
        <v>4212</v>
      </c>
      <c r="W10" s="34">
        <f>Medicaid!W10+'Executive Branch'!W10</f>
        <v>171730.88</v>
      </c>
      <c r="X10" s="49">
        <f>Medicaid!X10+'Executive Branch'!X10</f>
        <v>4373</v>
      </c>
      <c r="Y10" s="3">
        <f>Medicaid!Y10+'Executive Branch'!Y10</f>
        <v>171091.29</v>
      </c>
      <c r="Z10" s="142">
        <f t="shared" ref="Z10:AA13" si="0">SUM(B10+D10+F10+H10+J10+L10+N10+P10+R10+T10+V10+X10)</f>
        <v>51624</v>
      </c>
      <c r="AA10" s="18">
        <f t="shared" si="0"/>
        <v>2159974.2100000004</v>
      </c>
    </row>
    <row r="11" spans="1:27" s="5" customFormat="1" ht="12.75" customHeight="1" x14ac:dyDescent="0.2">
      <c r="A11" s="11" t="s">
        <v>29</v>
      </c>
      <c r="B11" s="36">
        <f>Medicaid!B11+'Executive Branch'!B11</f>
        <v>83</v>
      </c>
      <c r="C11" s="34">
        <f>Medicaid!C11+'Executive Branch'!C11</f>
        <v>7987.84</v>
      </c>
      <c r="D11" s="49">
        <f>Medicaid!D11+'Executive Branch'!D11</f>
        <v>87</v>
      </c>
      <c r="E11" s="3">
        <f>Medicaid!E11+'Executive Branch'!E11</f>
        <v>5711.2400000000007</v>
      </c>
      <c r="F11" s="36">
        <f>Medicaid!F11+'Executive Branch'!F11</f>
        <v>31</v>
      </c>
      <c r="G11" s="34">
        <f>Medicaid!G11+'Executive Branch'!G11</f>
        <v>1964.8000000000002</v>
      </c>
      <c r="H11" s="49">
        <f>Medicaid!H11+'Executive Branch'!H11</f>
        <v>25</v>
      </c>
      <c r="I11" s="3">
        <f>Medicaid!I11+'Executive Branch'!I11</f>
        <v>940.90999999999985</v>
      </c>
      <c r="J11" s="36">
        <f>Medicaid!J11+'Executive Branch'!J11</f>
        <v>59</v>
      </c>
      <c r="K11" s="34">
        <f>Medicaid!K11+'Executive Branch'!K11</f>
        <v>1873.91</v>
      </c>
      <c r="L11" s="49">
        <f>Medicaid!L11+'Executive Branch'!L11</f>
        <v>28</v>
      </c>
      <c r="M11" s="3">
        <f>Medicaid!M11+'Executive Branch'!M11</f>
        <v>539.08000000000004</v>
      </c>
      <c r="N11" s="36">
        <f>Medicaid!N11+'Executive Branch'!N11</f>
        <v>21</v>
      </c>
      <c r="O11" s="34">
        <f>Medicaid!O11+'Executive Branch'!O11</f>
        <v>1340.98</v>
      </c>
      <c r="P11" s="49">
        <f>Medicaid!P11+'Executive Branch'!P11</f>
        <v>19</v>
      </c>
      <c r="Q11" s="3">
        <f>Medicaid!Q11+'Executive Branch'!Q11</f>
        <v>724.84</v>
      </c>
      <c r="R11" s="36">
        <f>Medicaid!R11+'Executive Branch'!R11</f>
        <v>39</v>
      </c>
      <c r="S11" s="34">
        <f>Medicaid!S11+'Executive Branch'!S11</f>
        <v>870.26</v>
      </c>
      <c r="T11" s="49">
        <f>Medicaid!T11+'Executive Branch'!T11</f>
        <v>25</v>
      </c>
      <c r="U11" s="3">
        <f>Medicaid!U11+'Executive Branch'!U11</f>
        <v>426.95000000000005</v>
      </c>
      <c r="V11" s="36">
        <f>Medicaid!V11+'Executive Branch'!V11</f>
        <v>42</v>
      </c>
      <c r="W11" s="34">
        <f>Medicaid!W11+'Executive Branch'!W11</f>
        <v>2149.36</v>
      </c>
      <c r="X11" s="49">
        <f>Medicaid!X11+'Executive Branch'!X11</f>
        <v>50</v>
      </c>
      <c r="Y11" s="3">
        <f>Medicaid!Y11+'Executive Branch'!Y11</f>
        <v>1617.09</v>
      </c>
      <c r="Z11" s="142">
        <f t="shared" si="0"/>
        <v>509</v>
      </c>
      <c r="AA11" s="18">
        <f t="shared" si="0"/>
        <v>26147.260000000002</v>
      </c>
    </row>
    <row r="12" spans="1:27" s="5" customFormat="1" ht="12.75" customHeight="1" x14ac:dyDescent="0.2">
      <c r="A12" s="23" t="s">
        <v>35</v>
      </c>
      <c r="B12" s="36">
        <f>Medicaid!B12+'Executive Branch'!B12</f>
        <v>3158</v>
      </c>
      <c r="C12" s="34">
        <f>Medicaid!C12+'Executive Branch'!C12</f>
        <v>61836.03</v>
      </c>
      <c r="D12" s="49">
        <f>Medicaid!D12+'Executive Branch'!D12</f>
        <v>2691</v>
      </c>
      <c r="E12" s="3">
        <f>Medicaid!E12+'Executive Branch'!E12</f>
        <v>73793.05</v>
      </c>
      <c r="F12" s="36">
        <f>Medicaid!F12+'Executive Branch'!F12</f>
        <v>3041</v>
      </c>
      <c r="G12" s="34">
        <f>Medicaid!G12+'Executive Branch'!G12</f>
        <v>155812.9</v>
      </c>
      <c r="H12" s="49">
        <f>Medicaid!H12+'Executive Branch'!H12</f>
        <v>2809</v>
      </c>
      <c r="I12" s="3">
        <f>Medicaid!I12+'Executive Branch'!I12</f>
        <v>175886.25</v>
      </c>
      <c r="J12" s="36">
        <f>Medicaid!J12+'Executive Branch'!J12</f>
        <v>2420</v>
      </c>
      <c r="K12" s="34">
        <f>Medicaid!K12+'Executive Branch'!K12</f>
        <v>144940.39000000001</v>
      </c>
      <c r="L12" s="49">
        <f>Medicaid!L12+'Executive Branch'!L12</f>
        <v>1838</v>
      </c>
      <c r="M12" s="3">
        <f>Medicaid!M12+'Executive Branch'!M12</f>
        <v>103259.97</v>
      </c>
      <c r="N12" s="36">
        <f>Medicaid!N12+'Executive Branch'!N12</f>
        <v>1323</v>
      </c>
      <c r="O12" s="34">
        <f>Medicaid!O12+'Executive Branch'!O12</f>
        <v>87449.48000000001</v>
      </c>
      <c r="P12" s="49">
        <f>Medicaid!P12+'Executive Branch'!P12</f>
        <v>1138</v>
      </c>
      <c r="Q12" s="3">
        <f>Medicaid!Q12+'Executive Branch'!Q12</f>
        <v>100702.59</v>
      </c>
      <c r="R12" s="36">
        <f>Medicaid!R12+'Executive Branch'!R12</f>
        <v>1606</v>
      </c>
      <c r="S12" s="34">
        <f>Medicaid!S12+'Executive Branch'!S12</f>
        <v>89028.84</v>
      </c>
      <c r="T12" s="49">
        <f>Medicaid!T12+'Executive Branch'!T12</f>
        <v>1507</v>
      </c>
      <c r="U12" s="3">
        <f>Medicaid!U12+'Executive Branch'!U12</f>
        <v>84326.87</v>
      </c>
      <c r="V12" s="36">
        <f>Medicaid!V12+'Executive Branch'!V12</f>
        <v>1420</v>
      </c>
      <c r="W12" s="34">
        <f>Medicaid!W12+'Executive Branch'!W12</f>
        <v>72630.11</v>
      </c>
      <c r="X12" s="49">
        <f>Medicaid!X12+'Executive Branch'!X12</f>
        <v>1770</v>
      </c>
      <c r="Y12" s="3">
        <f>Medicaid!Y12+'Executive Branch'!Y12</f>
        <v>83085.929999999993</v>
      </c>
      <c r="Z12" s="142">
        <f t="shared" si="0"/>
        <v>24721</v>
      </c>
      <c r="AA12" s="18">
        <f t="shared" si="0"/>
        <v>1232752.4099999999</v>
      </c>
    </row>
    <row r="13" spans="1:27" s="5" customFormat="1" ht="12.75" customHeight="1" x14ac:dyDescent="0.2">
      <c r="A13" s="23" t="s">
        <v>36</v>
      </c>
      <c r="B13" s="36">
        <f>Medicaid!B13+'Executive Branch'!B13</f>
        <v>1903</v>
      </c>
      <c r="C13" s="34">
        <f>Medicaid!C13+'Executive Branch'!C13</f>
        <v>5430</v>
      </c>
      <c r="D13" s="49">
        <f>Medicaid!D13+'Executive Branch'!D13</f>
        <v>1581</v>
      </c>
      <c r="E13" s="3">
        <f>Medicaid!E13+'Executive Branch'!E13</f>
        <v>12103</v>
      </c>
      <c r="F13" s="36">
        <f>Medicaid!F13+'Executive Branch'!F13</f>
        <v>1378</v>
      </c>
      <c r="G13" s="34">
        <f>Medicaid!G13+'Executive Branch'!G13</f>
        <v>58863</v>
      </c>
      <c r="H13" s="49">
        <f>Medicaid!H13+'Executive Branch'!H13</f>
        <v>3045</v>
      </c>
      <c r="I13" s="3">
        <f>Medicaid!I13+'Executive Branch'!I13</f>
        <v>65085</v>
      </c>
      <c r="J13" s="36">
        <f>Medicaid!J13+'Executive Branch'!J13</f>
        <v>2567</v>
      </c>
      <c r="K13" s="34">
        <f>Medicaid!K13+'Executive Branch'!K13</f>
        <v>69884</v>
      </c>
      <c r="L13" s="49">
        <f>Medicaid!L13+'Executive Branch'!L13</f>
        <v>2065</v>
      </c>
      <c r="M13" s="3">
        <f>Medicaid!M13+'Executive Branch'!M13</f>
        <v>60128</v>
      </c>
      <c r="N13" s="36">
        <f>Medicaid!N13+'Executive Branch'!N13</f>
        <v>1815</v>
      </c>
      <c r="O13" s="34">
        <f>Medicaid!O13+'Executive Branch'!O13</f>
        <v>22557</v>
      </c>
      <c r="P13" s="49">
        <f>Medicaid!P13+'Executive Branch'!P13</f>
        <v>401</v>
      </c>
      <c r="Q13" s="3">
        <f>Medicaid!Q13+'Executive Branch'!Q13</f>
        <v>9860</v>
      </c>
      <c r="R13" s="36">
        <f>Medicaid!R13+'Executive Branch'!R13</f>
        <v>1544</v>
      </c>
      <c r="S13" s="34">
        <f>Medicaid!S13+'Executive Branch'!S13</f>
        <v>15853</v>
      </c>
      <c r="T13" s="49">
        <f>Medicaid!T13+'Executive Branch'!T13</f>
        <v>-67</v>
      </c>
      <c r="U13" s="3">
        <f>Medicaid!U13+'Executive Branch'!U13</f>
        <v>-3828</v>
      </c>
      <c r="V13" s="36">
        <f>Medicaid!V13+'Executive Branch'!V13</f>
        <v>1679</v>
      </c>
      <c r="W13" s="34">
        <f>Medicaid!W13+'Executive Branch'!W13</f>
        <v>15623</v>
      </c>
      <c r="X13" s="49">
        <f>Medicaid!X13+'Executive Branch'!X13</f>
        <v>498</v>
      </c>
      <c r="Y13" s="3">
        <f>Medicaid!Y13+'Executive Branch'!Y13</f>
        <v>14648</v>
      </c>
      <c r="Z13" s="142">
        <f t="shared" si="0"/>
        <v>18409</v>
      </c>
      <c r="AA13" s="18">
        <f t="shared" si="0"/>
        <v>346206</v>
      </c>
    </row>
    <row r="14" spans="1:27" s="5" customFormat="1" ht="12.75" customHeight="1" x14ac:dyDescent="0.2">
      <c r="A14" s="44" t="s">
        <v>22</v>
      </c>
      <c r="B14" s="66">
        <f t="shared" ref="B14:AA14" si="1">SUM(B10:B13)</f>
        <v>9454</v>
      </c>
      <c r="C14" s="62">
        <f t="shared" si="1"/>
        <v>263165.89</v>
      </c>
      <c r="D14" s="64">
        <f t="shared" si="1"/>
        <v>8829</v>
      </c>
      <c r="E14" s="63">
        <f t="shared" si="1"/>
        <v>293485.42</v>
      </c>
      <c r="F14" s="66">
        <f t="shared" si="1"/>
        <v>9060</v>
      </c>
      <c r="G14" s="62">
        <f t="shared" si="1"/>
        <v>410310.66</v>
      </c>
      <c r="H14" s="64">
        <f t="shared" si="1"/>
        <v>10569</v>
      </c>
      <c r="I14" s="63">
        <f t="shared" si="1"/>
        <v>426768.25</v>
      </c>
      <c r="J14" s="66">
        <f t="shared" si="1"/>
        <v>9243</v>
      </c>
      <c r="K14" s="62">
        <f t="shared" si="1"/>
        <v>387238.7</v>
      </c>
      <c r="L14" s="64">
        <f t="shared" si="1"/>
        <v>7868</v>
      </c>
      <c r="M14" s="63">
        <f t="shared" si="1"/>
        <v>349694.23</v>
      </c>
      <c r="N14" s="66">
        <f t="shared" si="1"/>
        <v>7363</v>
      </c>
      <c r="O14" s="62">
        <f t="shared" si="1"/>
        <v>287243.80000000005</v>
      </c>
      <c r="P14" s="64">
        <f t="shared" si="1"/>
        <v>5458</v>
      </c>
      <c r="Q14" s="63">
        <f t="shared" si="1"/>
        <v>274798.78000000003</v>
      </c>
      <c r="R14" s="66">
        <f t="shared" si="1"/>
        <v>7895</v>
      </c>
      <c r="S14" s="62">
        <f t="shared" si="1"/>
        <v>285527.15000000002</v>
      </c>
      <c r="T14" s="64">
        <f t="shared" si="1"/>
        <v>5480</v>
      </c>
      <c r="U14" s="63">
        <f t="shared" si="1"/>
        <v>254271.34000000003</v>
      </c>
      <c r="V14" s="66">
        <f t="shared" si="1"/>
        <v>7353</v>
      </c>
      <c r="W14" s="62">
        <f t="shared" si="1"/>
        <v>262133.34999999998</v>
      </c>
      <c r="X14" s="64">
        <f t="shared" si="1"/>
        <v>6691</v>
      </c>
      <c r="Y14" s="63">
        <f t="shared" si="1"/>
        <v>270442.31</v>
      </c>
      <c r="Z14" s="246">
        <f t="shared" si="1"/>
        <v>95263</v>
      </c>
      <c r="AA14" s="47">
        <f t="shared" si="1"/>
        <v>3765079.88</v>
      </c>
    </row>
    <row r="15" spans="1:27" s="12" customFormat="1" ht="12.75" customHeight="1" x14ac:dyDescent="0.2">
      <c r="A15" s="10"/>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8"/>
    </row>
    <row r="16" spans="1:27" s="5" customFormat="1" ht="12.75" customHeight="1" x14ac:dyDescent="0.2">
      <c r="A16" s="13" t="s">
        <v>27</v>
      </c>
      <c r="B16" s="67"/>
      <c r="C16" s="68"/>
      <c r="D16" s="23"/>
      <c r="E16" s="12"/>
      <c r="F16" s="67"/>
      <c r="G16" s="68"/>
      <c r="H16" s="23"/>
      <c r="I16" s="12"/>
      <c r="J16" s="67"/>
      <c r="K16" s="68"/>
      <c r="L16" s="23"/>
      <c r="M16" s="12"/>
      <c r="N16" s="67"/>
      <c r="O16" s="68"/>
      <c r="P16" s="23"/>
      <c r="Q16" s="12"/>
      <c r="R16" s="67"/>
      <c r="S16" s="68"/>
      <c r="T16" s="23"/>
      <c r="U16" s="12"/>
      <c r="V16" s="67"/>
      <c r="W16" s="68"/>
      <c r="X16" s="23"/>
      <c r="Y16" s="12"/>
      <c r="Z16" s="232"/>
      <c r="AA16" s="39"/>
    </row>
    <row r="17" spans="1:27" s="5" customFormat="1" ht="12.75" customHeight="1" x14ac:dyDescent="0.2">
      <c r="A17" s="23" t="s">
        <v>79</v>
      </c>
      <c r="B17" s="36">
        <f>Medicaid!B17+'Executive Branch'!B17</f>
        <v>22</v>
      </c>
      <c r="C17" s="34">
        <f>Medicaid!C17+'Executive Branch'!C17</f>
        <v>808.28</v>
      </c>
      <c r="D17" s="49">
        <f>Medicaid!D17+'Executive Branch'!D17</f>
        <v>207</v>
      </c>
      <c r="E17" s="3">
        <f>Medicaid!E17+'Executive Branch'!E17</f>
        <v>6507.96</v>
      </c>
      <c r="F17" s="36">
        <f>Medicaid!F17+'Executive Branch'!F17</f>
        <v>49</v>
      </c>
      <c r="G17" s="34">
        <f>Medicaid!G17+'Executive Branch'!G17</f>
        <v>3961.1</v>
      </c>
      <c r="H17" s="49">
        <f>Medicaid!H17+'Executive Branch'!H17</f>
        <v>96</v>
      </c>
      <c r="I17" s="3">
        <f>Medicaid!I17+'Executive Branch'!I17</f>
        <v>3377.36</v>
      </c>
      <c r="J17" s="36">
        <f>Medicaid!J17+'Executive Branch'!J17</f>
        <v>64</v>
      </c>
      <c r="K17" s="34">
        <f>Medicaid!K17+'Executive Branch'!K17</f>
        <v>3100.32</v>
      </c>
      <c r="L17" s="49">
        <f>Medicaid!L17+'Executive Branch'!L17</f>
        <v>32</v>
      </c>
      <c r="M17" s="3">
        <f>Medicaid!M17+'Executive Branch'!M17</f>
        <v>1797.46</v>
      </c>
      <c r="N17" s="36">
        <f>Medicaid!N17+'Executive Branch'!N17</f>
        <v>71</v>
      </c>
      <c r="O17" s="34">
        <f>Medicaid!O17+'Executive Branch'!O17</f>
        <v>3204.46</v>
      </c>
      <c r="P17" s="49">
        <f>Medicaid!P17+'Executive Branch'!P17</f>
        <v>20</v>
      </c>
      <c r="Q17" s="3">
        <f>Medicaid!Q17+'Executive Branch'!Q17</f>
        <v>1541.76</v>
      </c>
      <c r="R17" s="36">
        <f>Medicaid!R17+'Executive Branch'!R17</f>
        <v>32</v>
      </c>
      <c r="S17" s="34">
        <f>Medicaid!S17+'Executive Branch'!S17</f>
        <v>2407.7800000000002</v>
      </c>
      <c r="T17" s="49">
        <f>Medicaid!T17+'Executive Branch'!T17</f>
        <v>65</v>
      </c>
      <c r="U17" s="3">
        <f>Medicaid!U17+'Executive Branch'!U17</f>
        <v>3246.7</v>
      </c>
      <c r="V17" s="36">
        <f>Medicaid!V17+'Executive Branch'!V17</f>
        <v>0</v>
      </c>
      <c r="W17" s="34">
        <f>Medicaid!W17+'Executive Branch'!W17</f>
        <v>0</v>
      </c>
      <c r="X17" s="49">
        <f>Medicaid!X17+'Executive Branch'!X17</f>
        <v>0</v>
      </c>
      <c r="Y17" s="3">
        <f>Medicaid!Y17+'Executive Branch'!Y17</f>
        <v>0</v>
      </c>
      <c r="Z17" s="142">
        <f t="shared" ref="Z17:AA21" si="2">SUM(B17+D17+F17+H17+J17+L17+N17+P17+R17+T17+V17+X17)</f>
        <v>658</v>
      </c>
      <c r="AA17" s="18">
        <f t="shared" si="2"/>
        <v>29953.179999999997</v>
      </c>
    </row>
    <row r="18" spans="1:27" s="5" customFormat="1" ht="12.75" customHeight="1" x14ac:dyDescent="0.2">
      <c r="A18" s="23" t="s">
        <v>24</v>
      </c>
      <c r="B18" s="36">
        <f>Medicaid!B18+'Executive Branch'!B18</f>
        <v>7</v>
      </c>
      <c r="C18" s="34">
        <f>Medicaid!C18+'Executive Branch'!C18</f>
        <v>2244.81</v>
      </c>
      <c r="D18" s="49">
        <f>Medicaid!D18+'Executive Branch'!D18</f>
        <v>7</v>
      </c>
      <c r="E18" s="3">
        <f>Medicaid!E18+'Executive Branch'!E18</f>
        <v>1667</v>
      </c>
      <c r="F18" s="36">
        <f>Medicaid!F18+'Executive Branch'!F18</f>
        <v>6</v>
      </c>
      <c r="G18" s="34">
        <f>Medicaid!G18+'Executive Branch'!G18</f>
        <v>1870.9999999999998</v>
      </c>
      <c r="H18" s="49">
        <f>Medicaid!H18+'Executive Branch'!H18</f>
        <v>4</v>
      </c>
      <c r="I18" s="3">
        <f>Medicaid!I18+'Executive Branch'!I18</f>
        <v>704.66</v>
      </c>
      <c r="J18" s="36">
        <f>Medicaid!J18+'Executive Branch'!J18</f>
        <v>4</v>
      </c>
      <c r="K18" s="34">
        <f>Medicaid!K18+'Executive Branch'!K18</f>
        <v>611.32000000000005</v>
      </c>
      <c r="L18" s="49">
        <f>Medicaid!L18+'Executive Branch'!L18</f>
        <v>3</v>
      </c>
      <c r="M18" s="3">
        <f>Medicaid!M18+'Executive Branch'!M18</f>
        <v>676.13</v>
      </c>
      <c r="N18" s="36">
        <f>Medicaid!N18+'Executive Branch'!N18</f>
        <v>4</v>
      </c>
      <c r="O18" s="34">
        <f>Medicaid!O18+'Executive Branch'!O18</f>
        <v>1879.06</v>
      </c>
      <c r="P18" s="49">
        <f>Medicaid!P18+'Executive Branch'!P18</f>
        <v>4</v>
      </c>
      <c r="Q18" s="3">
        <f>Medicaid!Q18+'Executive Branch'!Q18</f>
        <v>712.4</v>
      </c>
      <c r="R18" s="36">
        <f>Medicaid!R18+'Executive Branch'!R18</f>
        <v>8</v>
      </c>
      <c r="S18" s="34">
        <f>Medicaid!S18+'Executive Branch'!S18</f>
        <v>994.96</v>
      </c>
      <c r="T18" s="49">
        <f>Medicaid!T18+'Executive Branch'!T18</f>
        <v>6</v>
      </c>
      <c r="U18" s="3">
        <f>Medicaid!U18+'Executive Branch'!U18</f>
        <v>2062.7399999999998</v>
      </c>
      <c r="V18" s="36">
        <f>Medicaid!V18+'Executive Branch'!V18</f>
        <v>5</v>
      </c>
      <c r="W18" s="34">
        <f>Medicaid!W18+'Executive Branch'!W18</f>
        <v>932.12000000000012</v>
      </c>
      <c r="X18" s="49">
        <f>Medicaid!X18+'Executive Branch'!X18</f>
        <v>1</v>
      </c>
      <c r="Y18" s="3">
        <f>Medicaid!Y18+'Executive Branch'!Y18</f>
        <v>176.86</v>
      </c>
      <c r="Z18" s="142">
        <f t="shared" si="2"/>
        <v>59</v>
      </c>
      <c r="AA18" s="18">
        <f t="shared" si="2"/>
        <v>14533.060000000001</v>
      </c>
    </row>
    <row r="19" spans="1:27" s="5" customFormat="1" ht="12.75" customHeight="1" x14ac:dyDescent="0.2">
      <c r="A19" s="23" t="s">
        <v>83</v>
      </c>
      <c r="B19" s="36">
        <f>Medicaid!B19+'Executive Branch'!B19</f>
        <v>64</v>
      </c>
      <c r="C19" s="34">
        <f>Medicaid!C19+'Executive Branch'!C19</f>
        <v>19998.75</v>
      </c>
      <c r="D19" s="49">
        <f>Medicaid!D19+'Executive Branch'!D19</f>
        <v>88</v>
      </c>
      <c r="E19" s="3">
        <f>Medicaid!E19+'Executive Branch'!E19</f>
        <v>33657.65</v>
      </c>
      <c r="F19" s="36">
        <f>Medicaid!F19+'Executive Branch'!F19</f>
        <v>70</v>
      </c>
      <c r="G19" s="34">
        <f>Medicaid!G19+'Executive Branch'!G19</f>
        <v>26382.07</v>
      </c>
      <c r="H19" s="49">
        <f>Medicaid!H19+'Executive Branch'!H19</f>
        <v>84</v>
      </c>
      <c r="I19" s="3">
        <f>Medicaid!I19+'Executive Branch'!I19</f>
        <v>28799.85</v>
      </c>
      <c r="J19" s="36">
        <f>Medicaid!J19+'Executive Branch'!J19</f>
        <v>125</v>
      </c>
      <c r="K19" s="34">
        <f>Medicaid!K19+'Executive Branch'!K19</f>
        <v>46442.68</v>
      </c>
      <c r="L19" s="49">
        <f>Medicaid!L19+'Executive Branch'!L19</f>
        <v>153</v>
      </c>
      <c r="M19" s="3">
        <f>Medicaid!M19+'Executive Branch'!M19</f>
        <v>51986.37000000001</v>
      </c>
      <c r="N19" s="36">
        <f>Medicaid!N19+'Executive Branch'!N19</f>
        <v>272</v>
      </c>
      <c r="O19" s="34">
        <f>Medicaid!O19+'Executive Branch'!O19</f>
        <v>101089.04000000001</v>
      </c>
      <c r="P19" s="49">
        <f>Medicaid!P19+'Executive Branch'!P19</f>
        <v>277</v>
      </c>
      <c r="Q19" s="3">
        <f>Medicaid!Q19+'Executive Branch'!Q19</f>
        <v>103239.43000000001</v>
      </c>
      <c r="R19" s="36">
        <f>Medicaid!R19+'Executive Branch'!R19</f>
        <v>302</v>
      </c>
      <c r="S19" s="34">
        <f>Medicaid!S19+'Executive Branch'!S19</f>
        <v>112594.34999999999</v>
      </c>
      <c r="T19" s="49">
        <f>Medicaid!T19+'Executive Branch'!T19</f>
        <v>235</v>
      </c>
      <c r="U19" s="3">
        <f>Medicaid!U19+'Executive Branch'!U19</f>
        <v>90555.35</v>
      </c>
      <c r="V19" s="36">
        <f>Medicaid!V19+'Executive Branch'!V19</f>
        <v>297</v>
      </c>
      <c r="W19" s="34">
        <f>Medicaid!W19+'Executive Branch'!W19</f>
        <v>110444.54000000001</v>
      </c>
      <c r="X19" s="49">
        <f>Medicaid!X19+'Executive Branch'!X19</f>
        <v>268</v>
      </c>
      <c r="Y19" s="3">
        <f>Medicaid!Y19+'Executive Branch'!Y19</f>
        <v>91903.21</v>
      </c>
      <c r="Z19" s="142">
        <f t="shared" si="2"/>
        <v>2235</v>
      </c>
      <c r="AA19" s="18">
        <f t="shared" si="2"/>
        <v>817093.29</v>
      </c>
    </row>
    <row r="20" spans="1:27" s="5" customFormat="1" ht="12.75" customHeight="1" x14ac:dyDescent="0.2">
      <c r="A20" s="23" t="s">
        <v>25</v>
      </c>
      <c r="B20" s="36">
        <f>Medicaid!B20+'Executive Branch'!B20</f>
        <v>61</v>
      </c>
      <c r="C20" s="34">
        <f>Medicaid!C20+'Executive Branch'!C20</f>
        <v>11945.5</v>
      </c>
      <c r="D20" s="49">
        <f>Medicaid!D20+'Executive Branch'!D20</f>
        <v>77</v>
      </c>
      <c r="E20" s="3">
        <f>Medicaid!E20+'Executive Branch'!E20</f>
        <v>23078.589999999997</v>
      </c>
      <c r="F20" s="36">
        <f>Medicaid!F20+'Executive Branch'!F20</f>
        <v>90</v>
      </c>
      <c r="G20" s="34">
        <f>Medicaid!G20+'Executive Branch'!G20</f>
        <v>21008.15</v>
      </c>
      <c r="H20" s="49">
        <f>Medicaid!H20+'Executive Branch'!H20</f>
        <v>38</v>
      </c>
      <c r="I20" s="3">
        <f>Medicaid!I20+'Executive Branch'!I20</f>
        <v>12668.570000000002</v>
      </c>
      <c r="J20" s="36">
        <f>Medicaid!J20+'Executive Branch'!J20</f>
        <v>45</v>
      </c>
      <c r="K20" s="34">
        <f>Medicaid!K20+'Executive Branch'!K20</f>
        <v>16707.27</v>
      </c>
      <c r="L20" s="49">
        <f>Medicaid!L20+'Executive Branch'!L20</f>
        <v>34</v>
      </c>
      <c r="M20" s="3">
        <f>Medicaid!M20+'Executive Branch'!M20</f>
        <v>7776.57</v>
      </c>
      <c r="N20" s="36">
        <f>Medicaid!N20+'Executive Branch'!N20</f>
        <v>41</v>
      </c>
      <c r="O20" s="34">
        <f>Medicaid!O20+'Executive Branch'!O20</f>
        <v>12369.460000000001</v>
      </c>
      <c r="P20" s="49">
        <f>Medicaid!P20+'Executive Branch'!P20</f>
        <v>31</v>
      </c>
      <c r="Q20" s="3">
        <f>Medicaid!Q20+'Executive Branch'!Q20</f>
        <v>9515.91</v>
      </c>
      <c r="R20" s="36">
        <f>Medicaid!R20+'Executive Branch'!R20</f>
        <v>109</v>
      </c>
      <c r="S20" s="34">
        <f>Medicaid!S20+'Executive Branch'!S20</f>
        <v>27736.15</v>
      </c>
      <c r="T20" s="49">
        <f>Medicaid!T20+'Executive Branch'!T20</f>
        <v>419</v>
      </c>
      <c r="U20" s="3">
        <f>Medicaid!U20+'Executive Branch'!U20</f>
        <v>172719.16</v>
      </c>
      <c r="V20" s="36">
        <f>Medicaid!V20+'Executive Branch'!V20</f>
        <v>113</v>
      </c>
      <c r="W20" s="34">
        <f>Medicaid!W20+'Executive Branch'!W20</f>
        <v>32924.35</v>
      </c>
      <c r="X20" s="49">
        <f>Medicaid!X20+'Executive Branch'!X20</f>
        <v>130</v>
      </c>
      <c r="Y20" s="3">
        <f>Medicaid!Y20+'Executive Branch'!Y20</f>
        <v>35948.11</v>
      </c>
      <c r="Z20" s="142">
        <f t="shared" si="2"/>
        <v>1188</v>
      </c>
      <c r="AA20" s="18">
        <f t="shared" si="2"/>
        <v>384397.79</v>
      </c>
    </row>
    <row r="21" spans="1:27" s="5" customFormat="1" ht="12.75" customHeight="1" x14ac:dyDescent="0.2">
      <c r="A21" s="23" t="s">
        <v>85</v>
      </c>
      <c r="B21" s="36">
        <f>Medicaid!B21+'Executive Branch'!B21</f>
        <v>3</v>
      </c>
      <c r="C21" s="34">
        <f>Medicaid!C21+'Executive Branch'!C21</f>
        <v>1265.72</v>
      </c>
      <c r="D21" s="49">
        <f>Medicaid!D21+'Executive Branch'!D21</f>
        <v>0</v>
      </c>
      <c r="E21" s="3">
        <f>Medicaid!E21+'Executive Branch'!E21</f>
        <v>0</v>
      </c>
      <c r="F21" s="36">
        <f>Medicaid!F21+'Executive Branch'!F21</f>
        <v>12</v>
      </c>
      <c r="G21" s="34">
        <f>Medicaid!G21+'Executive Branch'!G21</f>
        <v>2405.1</v>
      </c>
      <c r="H21" s="49">
        <f>Medicaid!H21+'Executive Branch'!H21</f>
        <v>10</v>
      </c>
      <c r="I21" s="3">
        <f>Medicaid!I21+'Executive Branch'!I21</f>
        <v>2417.2600000000002</v>
      </c>
      <c r="J21" s="36">
        <f>Medicaid!J21+'Executive Branch'!J21</f>
        <v>14</v>
      </c>
      <c r="K21" s="34">
        <f>Medicaid!K21+'Executive Branch'!K21</f>
        <v>2601.48</v>
      </c>
      <c r="L21" s="49">
        <f>Medicaid!L21+'Executive Branch'!L21</f>
        <v>4</v>
      </c>
      <c r="M21" s="3">
        <f>Medicaid!M21+'Executive Branch'!M21</f>
        <v>673.01</v>
      </c>
      <c r="N21" s="36">
        <f>Medicaid!N21+'Executive Branch'!N21</f>
        <v>5</v>
      </c>
      <c r="O21" s="34">
        <f>Medicaid!O21+'Executive Branch'!O21</f>
        <v>2508.1999999999998</v>
      </c>
      <c r="P21" s="49">
        <f>Medicaid!P21+'Executive Branch'!P21</f>
        <v>16</v>
      </c>
      <c r="Q21" s="3">
        <f>Medicaid!Q21+'Executive Branch'!Q21</f>
        <v>7069.86</v>
      </c>
      <c r="R21" s="36">
        <f>Medicaid!R21+'Executive Branch'!R21</f>
        <v>9</v>
      </c>
      <c r="S21" s="34">
        <f>Medicaid!S21+'Executive Branch'!S21</f>
        <v>1396.3899999999999</v>
      </c>
      <c r="T21" s="49">
        <f>Medicaid!T21+'Executive Branch'!T21</f>
        <v>10</v>
      </c>
      <c r="U21" s="3">
        <f>Medicaid!U21+'Executive Branch'!U21</f>
        <v>4038.1699999999996</v>
      </c>
      <c r="V21" s="36">
        <f>Medicaid!V21+'Executive Branch'!V21</f>
        <v>22</v>
      </c>
      <c r="W21" s="34">
        <f>Medicaid!W21+'Executive Branch'!W21</f>
        <v>5601.87</v>
      </c>
      <c r="X21" s="49">
        <f>Medicaid!X21+'Executive Branch'!X21</f>
        <v>0</v>
      </c>
      <c r="Y21" s="3">
        <f>Medicaid!Y21+'Executive Branch'!Y21</f>
        <v>0</v>
      </c>
      <c r="Z21" s="142">
        <f t="shared" si="2"/>
        <v>105</v>
      </c>
      <c r="AA21" s="18">
        <f t="shared" si="2"/>
        <v>29977.059999999998</v>
      </c>
    </row>
    <row r="22" spans="1:27" s="5" customFormat="1" ht="12.75" customHeight="1" x14ac:dyDescent="0.2">
      <c r="A22" s="13" t="s">
        <v>34</v>
      </c>
      <c r="B22" s="66">
        <f t="shared" ref="B22:AA22" si="3">SUM(B17:B21)</f>
        <v>157</v>
      </c>
      <c r="C22" s="62">
        <f t="shared" si="3"/>
        <v>36263.06</v>
      </c>
      <c r="D22" s="64">
        <f t="shared" si="3"/>
        <v>379</v>
      </c>
      <c r="E22" s="63">
        <f t="shared" si="3"/>
        <v>64911.199999999997</v>
      </c>
      <c r="F22" s="66">
        <f t="shared" si="3"/>
        <v>227</v>
      </c>
      <c r="G22" s="62">
        <f t="shared" si="3"/>
        <v>55627.42</v>
      </c>
      <c r="H22" s="64">
        <f t="shared" si="3"/>
        <v>232</v>
      </c>
      <c r="I22" s="63">
        <f t="shared" si="3"/>
        <v>47967.7</v>
      </c>
      <c r="J22" s="66">
        <f t="shared" si="3"/>
        <v>252</v>
      </c>
      <c r="K22" s="62">
        <f t="shared" si="3"/>
        <v>69463.069999999992</v>
      </c>
      <c r="L22" s="64">
        <f t="shared" si="3"/>
        <v>226</v>
      </c>
      <c r="M22" s="63">
        <f t="shared" si="3"/>
        <v>62909.540000000008</v>
      </c>
      <c r="N22" s="66">
        <f t="shared" si="3"/>
        <v>393</v>
      </c>
      <c r="O22" s="62">
        <f t="shared" si="3"/>
        <v>121050.22000000002</v>
      </c>
      <c r="P22" s="64">
        <f t="shared" si="3"/>
        <v>348</v>
      </c>
      <c r="Q22" s="63">
        <f t="shared" si="3"/>
        <v>122079.36000000002</v>
      </c>
      <c r="R22" s="66">
        <f t="shared" si="3"/>
        <v>460</v>
      </c>
      <c r="S22" s="62">
        <f t="shared" si="3"/>
        <v>145129.63</v>
      </c>
      <c r="T22" s="64">
        <f t="shared" si="3"/>
        <v>735</v>
      </c>
      <c r="U22" s="63">
        <f t="shared" si="3"/>
        <v>272622.12</v>
      </c>
      <c r="V22" s="66">
        <f t="shared" si="3"/>
        <v>437</v>
      </c>
      <c r="W22" s="62">
        <f t="shared" si="3"/>
        <v>149902.88</v>
      </c>
      <c r="X22" s="64">
        <f t="shared" si="3"/>
        <v>399</v>
      </c>
      <c r="Y22" s="63">
        <f t="shared" si="3"/>
        <v>128028.18000000001</v>
      </c>
      <c r="Z22" s="246">
        <f t="shared" si="3"/>
        <v>4245</v>
      </c>
      <c r="AA22" s="47">
        <f t="shared" si="3"/>
        <v>1275954.3800000001</v>
      </c>
    </row>
    <row r="23" spans="1:27" s="12" customFormat="1" ht="12.75" customHeight="1" x14ac:dyDescent="0.2">
      <c r="A23" s="13"/>
      <c r="B23" s="36"/>
      <c r="C23" s="34"/>
      <c r="D23" s="49"/>
      <c r="E23" s="3"/>
      <c r="F23" s="36"/>
      <c r="G23" s="34"/>
      <c r="H23" s="49"/>
      <c r="I23" s="3"/>
      <c r="J23" s="36"/>
      <c r="K23" s="34"/>
      <c r="L23" s="49"/>
      <c r="M23" s="3"/>
      <c r="N23" s="36"/>
      <c r="O23" s="34"/>
      <c r="P23" s="49"/>
      <c r="Q23" s="3"/>
      <c r="R23" s="36"/>
      <c r="S23" s="34"/>
      <c r="T23" s="49"/>
      <c r="U23" s="3"/>
      <c r="V23" s="36"/>
      <c r="W23" s="34"/>
      <c r="X23" s="49"/>
      <c r="Y23" s="3"/>
      <c r="Z23" s="143"/>
      <c r="AA23" s="18"/>
    </row>
    <row r="24" spans="1:27" s="5" customFormat="1" ht="12.75" customHeight="1" x14ac:dyDescent="0.2">
      <c r="A24" s="13" t="s">
        <v>30</v>
      </c>
      <c r="B24" s="70"/>
      <c r="C24" s="71"/>
      <c r="D24" s="6"/>
      <c r="F24" s="70"/>
      <c r="G24" s="71"/>
      <c r="H24" s="6"/>
      <c r="J24" s="38"/>
      <c r="K24" s="32"/>
      <c r="L24" s="48"/>
      <c r="M24" s="2"/>
      <c r="N24" s="38"/>
      <c r="O24" s="32"/>
      <c r="P24" s="48"/>
      <c r="Q24" s="2"/>
      <c r="R24" s="38"/>
      <c r="S24" s="32"/>
      <c r="T24" s="48"/>
      <c r="U24" s="2"/>
      <c r="V24" s="38"/>
      <c r="W24" s="32"/>
      <c r="X24" s="48"/>
      <c r="Y24" s="2"/>
      <c r="Z24" s="142"/>
      <c r="AA24" s="28"/>
    </row>
    <row r="25" spans="1:27" s="5" customFormat="1" ht="12.75" customHeight="1" x14ac:dyDescent="0.2">
      <c r="A25" s="23" t="s">
        <v>80</v>
      </c>
      <c r="B25" s="72">
        <f>Medicaid!B25+'Executive Branch'!B25</f>
        <v>715</v>
      </c>
      <c r="C25" s="72">
        <f>Medicaid!C25+'Executive Branch'!C25</f>
        <v>48925.16</v>
      </c>
      <c r="D25" s="40">
        <f>Medicaid!D25+'Executive Branch'!D25</f>
        <v>573</v>
      </c>
      <c r="E25" s="40">
        <f>Medicaid!E25+'Executive Branch'!E25</f>
        <v>30464.1</v>
      </c>
      <c r="F25" s="72">
        <f>Medicaid!F25+'Executive Branch'!F25</f>
        <v>733</v>
      </c>
      <c r="G25" s="72">
        <f>Medicaid!G25+'Executive Branch'!G25</f>
        <v>35779.159999999996</v>
      </c>
      <c r="H25" s="40">
        <f>Medicaid!H25+'Executive Branch'!H25</f>
        <v>889</v>
      </c>
      <c r="I25" s="40">
        <f>Medicaid!I25+'Executive Branch'!I25</f>
        <v>45398.85</v>
      </c>
      <c r="J25" s="72">
        <f>Medicaid!J25+'Executive Branch'!J25</f>
        <v>251</v>
      </c>
      <c r="K25" s="72">
        <f>Medicaid!K25+'Executive Branch'!K25</f>
        <v>10141.560000000001</v>
      </c>
      <c r="L25" s="40">
        <f>Medicaid!L25+'Executive Branch'!L25</f>
        <v>186</v>
      </c>
      <c r="M25" s="40">
        <f>Medicaid!M25+'Executive Branch'!M25</f>
        <v>4441.8099999999995</v>
      </c>
      <c r="N25" s="72">
        <f>Medicaid!N25+'Executive Branch'!N25</f>
        <v>212</v>
      </c>
      <c r="O25" s="72">
        <f>Medicaid!O25+'Executive Branch'!O25</f>
        <v>3950.07</v>
      </c>
      <c r="P25" s="40">
        <f>Medicaid!P25+'Executive Branch'!P25</f>
        <v>213</v>
      </c>
      <c r="Q25" s="40">
        <f>Medicaid!Q25+'Executive Branch'!Q25</f>
        <v>3461.2799999999997</v>
      </c>
      <c r="R25" s="72">
        <f>Medicaid!R25+'Executive Branch'!R25</f>
        <v>517</v>
      </c>
      <c r="S25" s="72">
        <f>Medicaid!S25+'Executive Branch'!S25</f>
        <v>13602.08</v>
      </c>
      <c r="T25" s="40">
        <f>Medicaid!T25+'Executive Branch'!T25</f>
        <v>1296</v>
      </c>
      <c r="U25" s="40">
        <f>Medicaid!U25+'Executive Branch'!U25</f>
        <v>48826.39</v>
      </c>
      <c r="V25" s="72">
        <f>Medicaid!V25+'Executive Branch'!V25</f>
        <v>1133</v>
      </c>
      <c r="W25" s="72">
        <f>Medicaid!W25+'Executive Branch'!W25</f>
        <v>65222.780000000006</v>
      </c>
      <c r="X25" s="40">
        <f>Medicaid!X25+'Executive Branch'!X25</f>
        <v>1239</v>
      </c>
      <c r="Y25" s="40">
        <f>Medicaid!Y25+'Executive Branch'!Y25</f>
        <v>64665.869999999995</v>
      </c>
      <c r="Z25" s="142">
        <f>SUM(B25+D25+F25+H25+J25+L25+N25+P25+R25+T25+V25+X25)</f>
        <v>7957</v>
      </c>
      <c r="AA25" s="18">
        <f>SUM(C25+E25+G25+I25+K25+M25+O25+Q25+S25+U25+W25+Y25)</f>
        <v>374879.11000000004</v>
      </c>
    </row>
    <row r="26" spans="1:27" s="5" customFormat="1" ht="12.75" customHeight="1" x14ac:dyDescent="0.2">
      <c r="A26" s="23" t="s">
        <v>81</v>
      </c>
      <c r="B26" s="72">
        <f>Medicaid!B26+'Executive Branch'!B26</f>
        <v>735</v>
      </c>
      <c r="C26" s="72">
        <f>Medicaid!C26+'Executive Branch'!C26</f>
        <v>39774.840000000004</v>
      </c>
      <c r="D26" s="40">
        <f>Medicaid!D26+'Executive Branch'!D26</f>
        <v>1243</v>
      </c>
      <c r="E26" s="40">
        <f>Medicaid!E26+'Executive Branch'!E26</f>
        <v>49589.62999999999</v>
      </c>
      <c r="F26" s="72">
        <f>Medicaid!F26+'Executive Branch'!F26</f>
        <v>667</v>
      </c>
      <c r="G26" s="72">
        <f>Medicaid!G26+'Executive Branch'!G26</f>
        <v>12475.14</v>
      </c>
      <c r="H26" s="40">
        <f>Medicaid!H26+'Executive Branch'!H26</f>
        <v>717</v>
      </c>
      <c r="I26" s="40">
        <f>Medicaid!I26+'Executive Branch'!I26</f>
        <v>72407.210000000006</v>
      </c>
      <c r="J26" s="72">
        <f>Medicaid!J26+'Executive Branch'!J26</f>
        <v>921</v>
      </c>
      <c r="K26" s="72">
        <f>Medicaid!K26+'Executive Branch'!K26</f>
        <v>23879.82</v>
      </c>
      <c r="L26" s="40">
        <f>Medicaid!L26+'Executive Branch'!L26</f>
        <v>372</v>
      </c>
      <c r="M26" s="40">
        <f>Medicaid!M26+'Executive Branch'!M26</f>
        <v>8139.32</v>
      </c>
      <c r="N26" s="72">
        <f>Medicaid!N26+'Executive Branch'!N26</f>
        <v>807</v>
      </c>
      <c r="O26" s="72">
        <f>Medicaid!O26+'Executive Branch'!O26</f>
        <v>24768.01</v>
      </c>
      <c r="P26" s="40">
        <f>Medicaid!P26+'Executive Branch'!P26</f>
        <v>1252</v>
      </c>
      <c r="Q26" s="40">
        <f>Medicaid!Q26+'Executive Branch'!Q26</f>
        <v>30370.16</v>
      </c>
      <c r="R26" s="72">
        <f>Medicaid!R26+'Executive Branch'!R26</f>
        <v>959</v>
      </c>
      <c r="S26" s="72">
        <f>Medicaid!S26+'Executive Branch'!S26</f>
        <v>23858.560000000001</v>
      </c>
      <c r="T26" s="40">
        <f>Medicaid!T26+'Executive Branch'!T26</f>
        <v>919</v>
      </c>
      <c r="U26" s="40">
        <f>Medicaid!U26+'Executive Branch'!U26</f>
        <v>16624.919999999998</v>
      </c>
      <c r="V26" s="72">
        <f>Medicaid!V26+'Executive Branch'!V26</f>
        <v>821</v>
      </c>
      <c r="W26" s="72">
        <f>Medicaid!W26+'Executive Branch'!W26</f>
        <v>16495.22</v>
      </c>
      <c r="X26" s="40">
        <f>Medicaid!X26+'Executive Branch'!X26</f>
        <v>1123</v>
      </c>
      <c r="Y26" s="40">
        <f>Medicaid!Y26+'Executive Branch'!Y26</f>
        <v>46694.569999999992</v>
      </c>
      <c r="Z26" s="142">
        <f>SUM(B26+D26+F26+H26+J26+L26+N26+P26+R26+T26+V26+X26)</f>
        <v>10536</v>
      </c>
      <c r="AA26" s="18">
        <f>SUM(C26+E26+G26+I26+K26+M26+O26+Q26+S26+U26+W26+Y26)</f>
        <v>365077.40000000008</v>
      </c>
    </row>
    <row r="27" spans="1:27" s="204" customFormat="1" ht="12.75" customHeight="1" x14ac:dyDescent="0.2">
      <c r="A27" s="121" t="s">
        <v>37</v>
      </c>
      <c r="B27" s="134">
        <f t="shared" ref="B27:Y27" si="4">B25+B26</f>
        <v>1450</v>
      </c>
      <c r="C27" s="201">
        <f t="shared" si="4"/>
        <v>88700</v>
      </c>
      <c r="D27" s="202">
        <f t="shared" si="4"/>
        <v>1816</v>
      </c>
      <c r="E27" s="203">
        <f t="shared" si="4"/>
        <v>80053.729999999981</v>
      </c>
      <c r="F27" s="134">
        <f t="shared" si="4"/>
        <v>1400</v>
      </c>
      <c r="G27" s="201">
        <f t="shared" si="4"/>
        <v>48254.299999999996</v>
      </c>
      <c r="H27" s="202">
        <f t="shared" si="4"/>
        <v>1606</v>
      </c>
      <c r="I27" s="203">
        <f t="shared" si="4"/>
        <v>117806.06</v>
      </c>
      <c r="J27" s="134">
        <f t="shared" si="4"/>
        <v>1172</v>
      </c>
      <c r="K27" s="201">
        <f t="shared" si="4"/>
        <v>34021.380000000005</v>
      </c>
      <c r="L27" s="202">
        <f t="shared" si="4"/>
        <v>558</v>
      </c>
      <c r="M27" s="203">
        <f t="shared" si="4"/>
        <v>12581.13</v>
      </c>
      <c r="N27" s="134">
        <f t="shared" si="4"/>
        <v>1019</v>
      </c>
      <c r="O27" s="201">
        <f t="shared" si="4"/>
        <v>28718.079999999998</v>
      </c>
      <c r="P27" s="202">
        <f t="shared" si="4"/>
        <v>1465</v>
      </c>
      <c r="Q27" s="203">
        <f t="shared" si="4"/>
        <v>33831.440000000002</v>
      </c>
      <c r="R27" s="134">
        <f t="shared" si="4"/>
        <v>1476</v>
      </c>
      <c r="S27" s="201">
        <f t="shared" si="4"/>
        <v>37460.639999999999</v>
      </c>
      <c r="T27" s="202">
        <f t="shared" si="4"/>
        <v>2215</v>
      </c>
      <c r="U27" s="203">
        <f t="shared" si="4"/>
        <v>65451.31</v>
      </c>
      <c r="V27" s="134">
        <f t="shared" si="4"/>
        <v>1954</v>
      </c>
      <c r="W27" s="201">
        <f t="shared" si="4"/>
        <v>81718</v>
      </c>
      <c r="X27" s="202">
        <f t="shared" si="4"/>
        <v>2362</v>
      </c>
      <c r="Y27" s="203">
        <f t="shared" si="4"/>
        <v>111360.43999999999</v>
      </c>
      <c r="Z27" s="233">
        <f t="shared" ref="Z27:AA27" si="5">SUM(Z25:Z26)</f>
        <v>18493</v>
      </c>
      <c r="AA27" s="310">
        <f t="shared" si="5"/>
        <v>739956.51000000013</v>
      </c>
    </row>
    <row r="28" spans="1:27" s="273"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s="5" customFormat="1" ht="12.75" customHeight="1" x14ac:dyDescent="0.2">
      <c r="A29" s="45" t="s">
        <v>21</v>
      </c>
      <c r="B29" s="36"/>
      <c r="C29" s="60">
        <f>SUM(C14+C22+C27)</f>
        <v>388128.95</v>
      </c>
      <c r="D29" s="49"/>
      <c r="E29" s="22">
        <f>SUM(E14+E22+E27)</f>
        <v>438450.35</v>
      </c>
      <c r="F29" s="36"/>
      <c r="G29" s="60">
        <f>SUM(G14+G22+G27)</f>
        <v>514192.37999999995</v>
      </c>
      <c r="H29" s="49"/>
      <c r="I29" s="22">
        <f>SUM(I14+I22+I27)</f>
        <v>592542.01</v>
      </c>
      <c r="J29" s="36"/>
      <c r="K29" s="60">
        <f>SUM(K14+K22+K27)</f>
        <v>490723.15</v>
      </c>
      <c r="L29" s="49"/>
      <c r="M29" s="22">
        <f>SUM(M14+M22+M27)</f>
        <v>425184.9</v>
      </c>
      <c r="N29" s="36"/>
      <c r="O29" s="60">
        <f>SUM(O14+O22+O27)</f>
        <v>437012.10000000009</v>
      </c>
      <c r="P29" s="49"/>
      <c r="Q29" s="22">
        <f>SUM(Q14+Q22+Q27)</f>
        <v>430709.58</v>
      </c>
      <c r="R29" s="36"/>
      <c r="S29" s="60">
        <f>SUM(S14+S22+S27)</f>
        <v>468117.42000000004</v>
      </c>
      <c r="T29" s="49"/>
      <c r="U29" s="22">
        <f>SUM(U14+U22+U27)</f>
        <v>592344.77</v>
      </c>
      <c r="V29" s="36"/>
      <c r="W29" s="60">
        <f>SUM(W14+W22+W27)</f>
        <v>493754.23</v>
      </c>
      <c r="X29" s="49"/>
      <c r="Y29" s="22">
        <f>SUM(Y14+Y22+Y27)</f>
        <v>509830.93</v>
      </c>
      <c r="Z29" s="143"/>
      <c r="AA29" s="18">
        <f>SUM(AA14+AA22+AA27)</f>
        <v>5780990.7699999996</v>
      </c>
    </row>
    <row r="30" spans="1:27" s="12" customFormat="1" ht="12.75" customHeight="1" x14ac:dyDescent="0.2">
      <c r="A30" s="10"/>
      <c r="B30" s="67"/>
      <c r="C30" s="68"/>
      <c r="D30" s="23"/>
      <c r="F30" s="67"/>
      <c r="G30" s="68"/>
      <c r="H30" s="23"/>
      <c r="J30" s="67"/>
      <c r="K30" s="68"/>
      <c r="L30" s="23"/>
      <c r="N30" s="67"/>
      <c r="O30" s="68"/>
      <c r="P30" s="23"/>
      <c r="R30" s="67"/>
      <c r="S30" s="68"/>
      <c r="T30" s="23"/>
      <c r="V30" s="67"/>
      <c r="W30" s="68"/>
      <c r="X30" s="23"/>
      <c r="Z30" s="232"/>
      <c r="AA30" s="39"/>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22"/>
      <c r="Z31" s="143"/>
      <c r="AA31" s="18"/>
    </row>
    <row r="32" spans="1:27" s="196" customFormat="1" x14ac:dyDescent="0.2">
      <c r="A32" s="193" t="s">
        <v>76</v>
      </c>
      <c r="B32" s="194">
        <f>SUM(Medicaid!B32+'Executive Branch'!B32)</f>
        <v>56</v>
      </c>
      <c r="C32" s="194">
        <f>SUM(Medicaid!C32+'Executive Branch'!C32)</f>
        <v>20687.190000000002</v>
      </c>
      <c r="D32" s="193">
        <f>SUM(Medicaid!D32+'Executive Branch'!D32)</f>
        <v>32</v>
      </c>
      <c r="E32" s="193">
        <f>SUM(Medicaid!E32+'Executive Branch'!E32)</f>
        <v>12696.599999999999</v>
      </c>
      <c r="F32" s="194">
        <f>SUM(Medicaid!F32+'Executive Branch'!F32)</f>
        <v>24</v>
      </c>
      <c r="G32" s="194">
        <f>SUM(Medicaid!G32+'Executive Branch'!G32)</f>
        <v>7975.75</v>
      </c>
      <c r="H32" s="193">
        <f>SUM(Medicaid!H32+'Executive Branch'!H32)</f>
        <v>31</v>
      </c>
      <c r="I32" s="193">
        <f>SUM(Medicaid!I32+'Executive Branch'!I32)</f>
        <v>14757.73</v>
      </c>
      <c r="J32" s="194">
        <f>SUM(Medicaid!J32+'Executive Branch'!J32)</f>
        <v>26</v>
      </c>
      <c r="K32" s="194">
        <f>SUM(Medicaid!K32+'Executive Branch'!K32)</f>
        <v>9407.0499999999993</v>
      </c>
      <c r="L32" s="193">
        <f>SUM(Medicaid!L32+'Executive Branch'!L32)</f>
        <v>21</v>
      </c>
      <c r="M32" s="193">
        <f>SUM(Medicaid!M32+'Executive Branch'!M32)</f>
        <v>8573.66</v>
      </c>
      <c r="N32" s="194">
        <f>SUM(Medicaid!N32+'Executive Branch'!N32)</f>
        <v>41</v>
      </c>
      <c r="O32" s="194">
        <f>SUM(Medicaid!O32+'Executive Branch'!O32)</f>
        <v>13994.2</v>
      </c>
      <c r="P32" s="193">
        <f>SUM(Medicaid!P32+'Executive Branch'!P32)</f>
        <v>15</v>
      </c>
      <c r="Q32" s="193">
        <f>SUM(Medicaid!Q32+'Executive Branch'!Q32)</f>
        <v>5442.9599999999991</v>
      </c>
      <c r="R32" s="194">
        <f>SUM(Medicaid!R32+'Executive Branch'!R32)</f>
        <v>22</v>
      </c>
      <c r="S32" s="194">
        <f>SUM(Medicaid!S32+'Executive Branch'!S32)</f>
        <v>9238.2800000000007</v>
      </c>
      <c r="T32" s="193">
        <f>SUM(Medicaid!T32+'Executive Branch'!T32)</f>
        <v>21</v>
      </c>
      <c r="U32" s="193">
        <f>SUM(Medicaid!U32+'Executive Branch'!U32)</f>
        <v>9392.92</v>
      </c>
      <c r="V32" s="194">
        <f>SUM(Medicaid!V32+'Executive Branch'!V32)</f>
        <v>26</v>
      </c>
      <c r="W32" s="194">
        <f>SUM(Medicaid!W32+'Executive Branch'!W32)</f>
        <v>10471.24</v>
      </c>
      <c r="X32" s="193">
        <f>SUM(Medicaid!X32+'Executive Branch'!X32)</f>
        <v>18</v>
      </c>
      <c r="Y32" s="193">
        <f>SUM(Medicaid!Y32+'Executive Branch'!Y32)</f>
        <v>5663.41</v>
      </c>
      <c r="Z32" s="247">
        <f t="shared" ref="Z32:AA35" si="6">SUM(B32+D32+F32+H32+J32+L32+N32+P32+R32+T32+V32+X32)</f>
        <v>333</v>
      </c>
      <c r="AA32" s="195">
        <f t="shared" si="6"/>
        <v>128300.99000000002</v>
      </c>
    </row>
    <row r="33" spans="1:27" s="197" customFormat="1" x14ac:dyDescent="0.2">
      <c r="A33" s="193" t="s">
        <v>99</v>
      </c>
      <c r="B33" s="194">
        <f>SUM(Medicaid!B33+'Executive Branch'!B33)</f>
        <v>59</v>
      </c>
      <c r="C33" s="194">
        <f>SUM(Medicaid!C33+'Executive Branch'!C33)</f>
        <v>9153.17</v>
      </c>
      <c r="D33" s="193">
        <f>SUM(Medicaid!D33+'Executive Branch'!D33)</f>
        <v>69</v>
      </c>
      <c r="E33" s="193">
        <f>SUM(Medicaid!E33+'Executive Branch'!E33)</f>
        <v>11006.800000000001</v>
      </c>
      <c r="F33" s="194">
        <f>SUM(Medicaid!F33+'Executive Branch'!F33)</f>
        <v>59</v>
      </c>
      <c r="G33" s="194">
        <f>SUM(Medicaid!G33+'Executive Branch'!G33)</f>
        <v>12393.75</v>
      </c>
      <c r="H33" s="193">
        <f>SUM(Medicaid!H33+'Executive Branch'!H33)</f>
        <v>40</v>
      </c>
      <c r="I33" s="193">
        <f>SUM(Medicaid!I33+'Executive Branch'!I33)</f>
        <v>12220.939999999999</v>
      </c>
      <c r="J33" s="194">
        <f>SUM(Medicaid!J33+'Executive Branch'!J33)</f>
        <v>76</v>
      </c>
      <c r="K33" s="194">
        <f>SUM(Medicaid!K33+'Executive Branch'!K33)</f>
        <v>20720.66</v>
      </c>
      <c r="L33" s="193">
        <f>SUM(Medicaid!L33+'Executive Branch'!L33)</f>
        <v>88</v>
      </c>
      <c r="M33" s="193">
        <f>SUM(Medicaid!M33+'Executive Branch'!M33)</f>
        <v>15833.600000000002</v>
      </c>
      <c r="N33" s="194">
        <f>SUM(Medicaid!N33+'Executive Branch'!N33)</f>
        <v>69</v>
      </c>
      <c r="O33" s="194">
        <f>SUM(Medicaid!O33+'Executive Branch'!O33)</f>
        <v>10665.300000000001</v>
      </c>
      <c r="P33" s="193">
        <f>SUM(Medicaid!P33+'Executive Branch'!P33)</f>
        <v>80</v>
      </c>
      <c r="Q33" s="193">
        <f>SUM(Medicaid!Q33+'Executive Branch'!Q33)</f>
        <v>12942.489999999998</v>
      </c>
      <c r="R33" s="194">
        <f>SUM(Medicaid!R33+'Executive Branch'!R33)</f>
        <v>138</v>
      </c>
      <c r="S33" s="194">
        <f>SUM(Medicaid!S33+'Executive Branch'!S33)</f>
        <v>19417.240000000002</v>
      </c>
      <c r="T33" s="193">
        <f>SUM(Medicaid!T33+'Executive Branch'!T33)</f>
        <v>52</v>
      </c>
      <c r="U33" s="193">
        <f>SUM(Medicaid!U33+'Executive Branch'!U33)</f>
        <v>8874.6999999999989</v>
      </c>
      <c r="V33" s="194">
        <f>SUM(Medicaid!V33+'Executive Branch'!V33)</f>
        <v>95</v>
      </c>
      <c r="W33" s="194">
        <f>SUM(Medicaid!W33+'Executive Branch'!W33)</f>
        <v>21346.679999999997</v>
      </c>
      <c r="X33" s="193">
        <f>SUM(Medicaid!X33+'Executive Branch'!X33)</f>
        <v>128</v>
      </c>
      <c r="Y33" s="193">
        <f>SUM(Medicaid!Y33+'Executive Branch'!Y33)</f>
        <v>18226.959999999995</v>
      </c>
      <c r="Z33" s="247">
        <f t="shared" si="6"/>
        <v>953</v>
      </c>
      <c r="AA33" s="195">
        <f t="shared" si="6"/>
        <v>172802.29</v>
      </c>
    </row>
    <row r="34" spans="1:27" s="197" customFormat="1" x14ac:dyDescent="0.2">
      <c r="A34" s="193" t="s">
        <v>88</v>
      </c>
      <c r="B34" s="194">
        <f>SUM(Medicaid!B34+'Executive Branch'!B34)</f>
        <v>139</v>
      </c>
      <c r="C34" s="194">
        <f>SUM(Medicaid!C34+'Executive Branch'!C34)</f>
        <v>18648.580000000002</v>
      </c>
      <c r="D34" s="193">
        <f>SUM(Medicaid!D34+'Executive Branch'!D34)</f>
        <v>159</v>
      </c>
      <c r="E34" s="193">
        <f>SUM(Medicaid!E34+'Executive Branch'!E34)</f>
        <v>20888.13</v>
      </c>
      <c r="F34" s="194">
        <f>SUM(Medicaid!F34+'Executive Branch'!F34)</f>
        <v>167</v>
      </c>
      <c r="G34" s="194">
        <f>SUM(Medicaid!G34+'Executive Branch'!G34)</f>
        <v>23153.86</v>
      </c>
      <c r="H34" s="193">
        <f>SUM(Medicaid!H34+'Executive Branch'!H34)</f>
        <v>129</v>
      </c>
      <c r="I34" s="193">
        <f>SUM(Medicaid!I34+'Executive Branch'!I34)</f>
        <v>17083.36</v>
      </c>
      <c r="J34" s="194">
        <f>SUM(Medicaid!J34+'Executive Branch'!J34)</f>
        <v>148</v>
      </c>
      <c r="K34" s="194">
        <f>SUM(Medicaid!K34+'Executive Branch'!K34)</f>
        <v>21511.78</v>
      </c>
      <c r="L34" s="193">
        <f>SUM(Medicaid!L34+'Executive Branch'!L34)</f>
        <v>94</v>
      </c>
      <c r="M34" s="193">
        <f>SUM(Medicaid!M34+'Executive Branch'!M34)</f>
        <v>12189.2</v>
      </c>
      <c r="N34" s="194">
        <f>SUM(Medicaid!N34+'Executive Branch'!N34)</f>
        <v>134</v>
      </c>
      <c r="O34" s="194">
        <f>SUM(Medicaid!O34+'Executive Branch'!O34)</f>
        <v>14902.869999999999</v>
      </c>
      <c r="P34" s="193">
        <f>SUM(Medicaid!P34+'Executive Branch'!P34)</f>
        <v>125</v>
      </c>
      <c r="Q34" s="193">
        <f>SUM(Medicaid!Q34+'Executive Branch'!Q34)</f>
        <v>16764.77</v>
      </c>
      <c r="R34" s="194">
        <f>SUM(Medicaid!R34+'Executive Branch'!R34)</f>
        <v>118</v>
      </c>
      <c r="S34" s="194">
        <f>SUM(Medicaid!S34+'Executive Branch'!S34)</f>
        <v>15500.330000000002</v>
      </c>
      <c r="T34" s="193">
        <f>SUM(Medicaid!T34+'Executive Branch'!T34)</f>
        <v>133</v>
      </c>
      <c r="U34" s="193">
        <f>SUM(Medicaid!U34+'Executive Branch'!U34)</f>
        <v>17075.07</v>
      </c>
      <c r="V34" s="194">
        <f>SUM(Medicaid!V34+'Executive Branch'!V34)</f>
        <v>166</v>
      </c>
      <c r="W34" s="194">
        <f>SUM(Medicaid!W34+'Executive Branch'!W34)</f>
        <v>21968.07</v>
      </c>
      <c r="X34" s="193">
        <f>SUM(Medicaid!X34+'Executive Branch'!X34)</f>
        <v>140</v>
      </c>
      <c r="Y34" s="193">
        <f>SUM(Medicaid!Y34+'Executive Branch'!Y34)</f>
        <v>18992.600000000002</v>
      </c>
      <c r="Z34" s="247">
        <f t="shared" si="6"/>
        <v>1652</v>
      </c>
      <c r="AA34" s="195">
        <f t="shared" si="6"/>
        <v>218678.62000000002</v>
      </c>
    </row>
    <row r="35" spans="1:27" s="197" customFormat="1" x14ac:dyDescent="0.2">
      <c r="A35" s="193" t="s">
        <v>77</v>
      </c>
      <c r="B35" s="198">
        <f>SUM(Medicaid!B35+'Executive Branch'!B35)</f>
        <v>1</v>
      </c>
      <c r="C35" s="198">
        <f>SUM(Medicaid!C35+'Executive Branch'!C35)</f>
        <v>88.35</v>
      </c>
      <c r="D35" s="199">
        <f>SUM(Medicaid!D35+'Executive Branch'!D35)</f>
        <v>0</v>
      </c>
      <c r="E35" s="199">
        <f>SUM(Medicaid!E35+'Executive Branch'!E35)</f>
        <v>0</v>
      </c>
      <c r="F35" s="198">
        <f>SUM(Medicaid!F35+'Executive Branch'!F35)</f>
        <v>1</v>
      </c>
      <c r="G35" s="198">
        <f>SUM(Medicaid!G35+'Executive Branch'!G35)</f>
        <v>825</v>
      </c>
      <c r="H35" s="199">
        <f>SUM(Medicaid!H35+'Executive Branch'!H35)</f>
        <v>0</v>
      </c>
      <c r="I35" s="199">
        <f>SUM(Medicaid!I35+'Executive Branch'!I35)</f>
        <v>0</v>
      </c>
      <c r="J35" s="198">
        <f>SUM(Medicaid!J35+'Executive Branch'!J35)</f>
        <v>0</v>
      </c>
      <c r="K35" s="198">
        <f>SUM(Medicaid!K35+'Executive Branch'!K35)</f>
        <v>0</v>
      </c>
      <c r="L35" s="199">
        <f>SUM(Medicaid!L35+'Executive Branch'!L35)</f>
        <v>0</v>
      </c>
      <c r="M35" s="199">
        <f>SUM(Medicaid!M35+'Executive Branch'!M35)</f>
        <v>0</v>
      </c>
      <c r="N35" s="198">
        <f>SUM(Medicaid!N35+'Executive Branch'!N35)</f>
        <v>0</v>
      </c>
      <c r="O35" s="198">
        <f>SUM(Medicaid!O35+'Executive Branch'!O35)</f>
        <v>0</v>
      </c>
      <c r="P35" s="199">
        <f>SUM(Medicaid!P35+'Executive Branch'!P35)</f>
        <v>0</v>
      </c>
      <c r="Q35" s="199">
        <f>SUM(Medicaid!Q35+'Executive Branch'!Q35)</f>
        <v>0</v>
      </c>
      <c r="R35" s="198">
        <f>SUM(Medicaid!R35+'Executive Branch'!R35)</f>
        <v>0</v>
      </c>
      <c r="S35" s="198">
        <f>SUM(Medicaid!S35+'Executive Branch'!S35)</f>
        <v>0</v>
      </c>
      <c r="T35" s="199">
        <f>SUM(Medicaid!T35+'Executive Branch'!T35)</f>
        <v>0</v>
      </c>
      <c r="U35" s="199">
        <f>SUM(Medicaid!U35+'Executive Branch'!U35)</f>
        <v>0</v>
      </c>
      <c r="V35" s="198">
        <f>SUM(Medicaid!V35+'Executive Branch'!V35)</f>
        <v>0</v>
      </c>
      <c r="W35" s="198">
        <f>SUM(Medicaid!W35+'Executive Branch'!W35)</f>
        <v>0</v>
      </c>
      <c r="X35" s="199">
        <f>SUM(Medicaid!X35+'Executive Branch'!X35)</f>
        <v>0</v>
      </c>
      <c r="Y35" s="199">
        <f>SUM(Medicaid!Y35+'Executive Branch'!Y35)</f>
        <v>0</v>
      </c>
      <c r="Z35" s="248">
        <f t="shared" si="6"/>
        <v>2</v>
      </c>
      <c r="AA35" s="200">
        <f t="shared" si="6"/>
        <v>913.35</v>
      </c>
    </row>
    <row r="36" spans="1:27" s="174" customFormat="1" ht="12.75" customHeight="1" x14ac:dyDescent="0.2">
      <c r="A36" s="13" t="s">
        <v>92</v>
      </c>
      <c r="B36" s="173">
        <f t="shared" ref="B36:AA36" si="7">SUM(B32:B35)</f>
        <v>255</v>
      </c>
      <c r="C36" s="252">
        <f t="shared" si="7"/>
        <v>48577.29</v>
      </c>
      <c r="D36" s="172">
        <f t="shared" si="7"/>
        <v>260</v>
      </c>
      <c r="E36" s="253">
        <f t="shared" si="7"/>
        <v>44591.53</v>
      </c>
      <c r="F36" s="173">
        <f t="shared" si="7"/>
        <v>251</v>
      </c>
      <c r="G36" s="252">
        <f t="shared" si="7"/>
        <v>44348.36</v>
      </c>
      <c r="H36" s="172">
        <f t="shared" si="7"/>
        <v>200</v>
      </c>
      <c r="I36" s="253">
        <f t="shared" si="7"/>
        <v>44062.03</v>
      </c>
      <c r="J36" s="173">
        <f t="shared" si="7"/>
        <v>250</v>
      </c>
      <c r="K36" s="252">
        <f t="shared" si="7"/>
        <v>51639.49</v>
      </c>
      <c r="L36" s="172">
        <f t="shared" si="7"/>
        <v>203</v>
      </c>
      <c r="M36" s="253">
        <f t="shared" si="7"/>
        <v>36596.460000000006</v>
      </c>
      <c r="N36" s="173">
        <f t="shared" si="7"/>
        <v>244</v>
      </c>
      <c r="O36" s="252">
        <f t="shared" si="7"/>
        <v>39562.369999999995</v>
      </c>
      <c r="P36" s="172">
        <f t="shared" si="7"/>
        <v>220</v>
      </c>
      <c r="Q36" s="253">
        <f t="shared" si="7"/>
        <v>35150.22</v>
      </c>
      <c r="R36" s="173">
        <f t="shared" si="7"/>
        <v>278</v>
      </c>
      <c r="S36" s="252">
        <f t="shared" si="7"/>
        <v>44155.850000000006</v>
      </c>
      <c r="T36" s="172">
        <f t="shared" si="7"/>
        <v>206</v>
      </c>
      <c r="U36" s="253">
        <f t="shared" si="7"/>
        <v>35342.69</v>
      </c>
      <c r="V36" s="173">
        <f t="shared" si="7"/>
        <v>287</v>
      </c>
      <c r="W36" s="252">
        <f t="shared" si="7"/>
        <v>53785.99</v>
      </c>
      <c r="X36" s="172">
        <f t="shared" si="7"/>
        <v>286</v>
      </c>
      <c r="Y36" s="253">
        <f t="shared" si="7"/>
        <v>42882.97</v>
      </c>
      <c r="Z36" s="249">
        <f t="shared" si="7"/>
        <v>2940</v>
      </c>
      <c r="AA36" s="175">
        <f t="shared" si="7"/>
        <v>520695.25</v>
      </c>
    </row>
    <row r="37" spans="1:27" s="174" customFormat="1" ht="12.75" customHeight="1" x14ac:dyDescent="0.2">
      <c r="A37" s="13"/>
      <c r="B37" s="173"/>
      <c r="C37" s="252"/>
      <c r="D37" s="172"/>
      <c r="E37" s="253"/>
      <c r="F37" s="173"/>
      <c r="G37" s="252"/>
      <c r="H37" s="172"/>
      <c r="I37" s="253"/>
      <c r="J37" s="173"/>
      <c r="K37" s="252"/>
      <c r="L37" s="172"/>
      <c r="M37" s="253"/>
      <c r="N37" s="173"/>
      <c r="O37" s="252"/>
      <c r="P37" s="172"/>
      <c r="Q37" s="253"/>
      <c r="R37" s="173"/>
      <c r="S37" s="252"/>
      <c r="T37" s="172"/>
      <c r="U37" s="253"/>
      <c r="V37" s="173"/>
      <c r="W37" s="252"/>
      <c r="X37" s="172"/>
      <c r="Y37" s="253"/>
      <c r="Z37" s="249"/>
      <c r="AA37" s="175"/>
    </row>
    <row r="38" spans="1:27" s="291" customFormat="1" ht="12.75" customHeight="1" x14ac:dyDescent="0.2">
      <c r="A38" s="52" t="s">
        <v>101</v>
      </c>
      <c r="B38" s="74"/>
      <c r="C38" s="74">
        <v>13500</v>
      </c>
      <c r="D38" s="52"/>
      <c r="E38" s="52">
        <v>13500</v>
      </c>
      <c r="F38" s="74"/>
      <c r="G38" s="74">
        <v>13500</v>
      </c>
      <c r="H38" s="52"/>
      <c r="I38" s="52">
        <v>13500</v>
      </c>
      <c r="J38" s="74"/>
      <c r="K38" s="74">
        <v>13500</v>
      </c>
      <c r="L38" s="52"/>
      <c r="M38" s="52">
        <v>13500</v>
      </c>
      <c r="N38" s="74"/>
      <c r="O38" s="74">
        <v>13500</v>
      </c>
      <c r="P38" s="52"/>
      <c r="Q38" s="52">
        <v>13500</v>
      </c>
      <c r="R38" s="74"/>
      <c r="S38" s="74">
        <v>13500</v>
      </c>
      <c r="T38" s="52"/>
      <c r="U38" s="52">
        <v>13500</v>
      </c>
      <c r="V38" s="74"/>
      <c r="W38" s="74">
        <v>13500</v>
      </c>
      <c r="X38" s="52"/>
      <c r="Y38" s="52">
        <v>13500</v>
      </c>
      <c r="Z38" s="245"/>
      <c r="AA38" s="245">
        <f>SUM(B38:Z38)</f>
        <v>162000</v>
      </c>
    </row>
    <row r="39" spans="1:27" s="5" customFormat="1" ht="12.75" customHeight="1" x14ac:dyDescent="0.2">
      <c r="A39" s="13"/>
      <c r="B39" s="36"/>
      <c r="C39" s="300"/>
      <c r="D39" s="52"/>
      <c r="E39" s="302"/>
      <c r="F39" s="303"/>
      <c r="G39" s="300"/>
      <c r="H39" s="301"/>
      <c r="I39" s="302"/>
      <c r="J39" s="303"/>
      <c r="K39" s="300"/>
      <c r="L39" s="301"/>
      <c r="M39" s="302"/>
      <c r="N39" s="303"/>
      <c r="O39" s="300"/>
      <c r="P39" s="301"/>
      <c r="Q39" s="302"/>
      <c r="R39" s="303"/>
      <c r="S39" s="300"/>
      <c r="T39" s="301"/>
      <c r="U39" s="302"/>
      <c r="V39" s="303"/>
      <c r="W39" s="300"/>
      <c r="X39" s="301"/>
      <c r="Y39" s="302"/>
      <c r="Z39" s="304"/>
      <c r="AA39" s="305"/>
    </row>
    <row r="40" spans="1:27" s="257" customFormat="1" ht="25.5" x14ac:dyDescent="0.2">
      <c r="A40" s="254" t="s">
        <v>102</v>
      </c>
      <c r="B40" s="255"/>
      <c r="C40" s="256">
        <f>C29-C3-C36-(C38-C4)</f>
        <v>166365.87</v>
      </c>
      <c r="D40" s="255"/>
      <c r="E40" s="256">
        <f>E29-E3-E36-(E38-E4)</f>
        <v>206602.31</v>
      </c>
      <c r="F40" s="255"/>
      <c r="G40" s="256">
        <f>G29-G3-G36-(G38-G4)</f>
        <v>289913.87</v>
      </c>
      <c r="H40" s="255"/>
      <c r="I40" s="256">
        <f>I29-I3-I36-(I38-I4)</f>
        <v>366447.35</v>
      </c>
      <c r="J40" s="255"/>
      <c r="K40" s="256">
        <f>K29-K3-K36-(K38-K4)</f>
        <v>247757.32000000007</v>
      </c>
      <c r="L40" s="255"/>
      <c r="M40" s="256">
        <f>M29-M3-M36-(M38-M4)</f>
        <v>210783.2</v>
      </c>
      <c r="N40" s="255"/>
      <c r="O40" s="256">
        <f>O29-O3-O36-(O38-O4)</f>
        <v>209368.15000000008</v>
      </c>
      <c r="P40" s="255"/>
      <c r="Q40" s="256">
        <f>Q29-Q3-Q36-(Q38-Q4)</f>
        <v>235317.78</v>
      </c>
      <c r="R40" s="255"/>
      <c r="S40" s="256">
        <f>S29-S3-S36-(S38-S4)</f>
        <v>241135.84000000005</v>
      </c>
      <c r="T40" s="255"/>
      <c r="U40" s="256">
        <f>U29-U3-U36-(U38-U4)</f>
        <v>377901.82</v>
      </c>
      <c r="V40" s="255"/>
      <c r="W40" s="256">
        <f>W29-W3-W36-(W38-W4)</f>
        <v>260593.5</v>
      </c>
      <c r="X40" s="255"/>
      <c r="Y40" s="256">
        <f>Y29-Y3-Y36-(Y38-Y4)</f>
        <v>300520.23</v>
      </c>
      <c r="Z40" s="255"/>
      <c r="AA40" s="256">
        <f>AA29-AA3-AA36-(AA38-AA4)</f>
        <v>3112707.2399999993</v>
      </c>
    </row>
    <row r="41" spans="1:27" x14ac:dyDescent="0.2">
      <c r="A41" s="8" t="s">
        <v>93</v>
      </c>
    </row>
    <row r="42" spans="1:27" x14ac:dyDescent="0.2">
      <c r="A42" s="8" t="s">
        <v>39</v>
      </c>
    </row>
    <row r="43" spans="1:27" x14ac:dyDescent="0.2">
      <c r="A43" s="8" t="s">
        <v>100</v>
      </c>
    </row>
    <row r="45" spans="1:27" x14ac:dyDescent="0.2">
      <c r="C45" s="320"/>
      <c r="D45" s="321"/>
      <c r="E45" s="319"/>
    </row>
    <row r="46" spans="1:27" x14ac:dyDescent="0.2">
      <c r="C46" s="320"/>
      <c r="D46" s="321"/>
      <c r="E46" s="319"/>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ageMargins left="0.7" right="0.7" top="0.75" bottom="0.75" header="0.3" footer="0.3"/>
  <pageSetup scale="91" orientation="landscape" r:id="rId1"/>
  <ignoredErrors>
    <ignoredError sqref="AA7"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86" width="8.85546875" customWidth="1"/>
  </cols>
  <sheetData>
    <row r="1" spans="1:27" ht="16.5" customHeight="1" x14ac:dyDescent="0.2">
      <c r="A1" s="9" t="s">
        <v>67</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7"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7" ht="12.75" customHeight="1" x14ac:dyDescent="0.2">
      <c r="A3" s="43" t="s">
        <v>50</v>
      </c>
      <c r="B3" s="36">
        <v>690</v>
      </c>
      <c r="C3" s="32">
        <v>4497.7</v>
      </c>
      <c r="D3" s="49">
        <v>669</v>
      </c>
      <c r="E3" s="2">
        <v>4311.8599999999997</v>
      </c>
      <c r="F3" s="36">
        <v>693</v>
      </c>
      <c r="G3" s="32">
        <v>3799.78</v>
      </c>
      <c r="H3" s="49">
        <v>673</v>
      </c>
      <c r="I3" s="2">
        <v>3355.64</v>
      </c>
      <c r="J3" s="36">
        <v>576</v>
      </c>
      <c r="K3" s="32">
        <v>2985.98</v>
      </c>
      <c r="L3" s="49">
        <v>518</v>
      </c>
      <c r="M3" s="2">
        <v>2460</v>
      </c>
      <c r="N3" s="36">
        <v>545</v>
      </c>
      <c r="O3" s="32">
        <v>2644</v>
      </c>
      <c r="P3" s="49">
        <v>563</v>
      </c>
      <c r="Q3" s="2">
        <v>3066</v>
      </c>
      <c r="R3" s="36">
        <v>705</v>
      </c>
      <c r="S3" s="32">
        <v>3594</v>
      </c>
      <c r="T3" s="49">
        <v>607</v>
      </c>
      <c r="U3" s="2">
        <v>3216</v>
      </c>
      <c r="V3" s="36">
        <v>725</v>
      </c>
      <c r="W3" s="32">
        <v>3986</v>
      </c>
      <c r="X3" s="49">
        <v>719</v>
      </c>
      <c r="Y3" s="2">
        <v>4157</v>
      </c>
      <c r="Z3" s="143">
        <f>B3+D3+F3+H3+J3+L3+N3+P3+R3+T3+V3+X3</f>
        <v>7683</v>
      </c>
      <c r="AA3" s="16">
        <f>C3+E3+G3+I3+K3+M3+O3+Q3+S3+U3+W3+Y3</f>
        <v>42073.96</v>
      </c>
    </row>
    <row r="4" spans="1:27" ht="12.75" customHeight="1" x14ac:dyDescent="0.2">
      <c r="A4" s="23" t="s">
        <v>51</v>
      </c>
      <c r="B4" s="38"/>
      <c r="C4" s="53">
        <v>690</v>
      </c>
      <c r="D4" s="48"/>
      <c r="E4" s="55">
        <v>669</v>
      </c>
      <c r="F4" s="38"/>
      <c r="G4" s="53">
        <v>693</v>
      </c>
      <c r="H4" s="48"/>
      <c r="I4" s="55">
        <v>673</v>
      </c>
      <c r="J4" s="38"/>
      <c r="K4" s="53">
        <v>576</v>
      </c>
      <c r="L4" s="48"/>
      <c r="M4" s="55">
        <v>518</v>
      </c>
      <c r="N4" s="38"/>
      <c r="O4" s="53">
        <v>545</v>
      </c>
      <c r="P4" s="48"/>
      <c r="Q4" s="55">
        <v>563</v>
      </c>
      <c r="R4" s="38"/>
      <c r="S4" s="53">
        <v>705</v>
      </c>
      <c r="T4" s="48"/>
      <c r="U4" s="55">
        <v>607</v>
      </c>
      <c r="V4" s="38"/>
      <c r="W4" s="53">
        <v>725</v>
      </c>
      <c r="X4" s="48"/>
      <c r="Y4" s="55">
        <v>719</v>
      </c>
      <c r="Z4" s="142"/>
      <c r="AA4" s="17">
        <f>C4+E4+G4+I4+K4+M4+O4+Q4+S4+U4+W4+Y4</f>
        <v>7683</v>
      </c>
    </row>
    <row r="5" spans="1:27" ht="12.75" customHeight="1" x14ac:dyDescent="0.2">
      <c r="A5" s="13" t="s">
        <v>15</v>
      </c>
      <c r="B5" s="36"/>
      <c r="C5" s="60">
        <f>SUM(C3:C4)</f>
        <v>5187.7</v>
      </c>
      <c r="D5" s="49"/>
      <c r="E5" s="22">
        <f>SUM(E3:E4)</f>
        <v>4980.8599999999997</v>
      </c>
      <c r="F5" s="36"/>
      <c r="G5" s="60">
        <f>SUM(G3:G4)</f>
        <v>4492.7800000000007</v>
      </c>
      <c r="H5" s="49"/>
      <c r="I5" s="22">
        <f>SUM(I3:I4)</f>
        <v>4028.64</v>
      </c>
      <c r="J5" s="36"/>
      <c r="K5" s="60">
        <f>SUM(K3:K4)</f>
        <v>3561.98</v>
      </c>
      <c r="L5" s="49"/>
      <c r="M5" s="22">
        <f>SUM(M3:M4)</f>
        <v>2978</v>
      </c>
      <c r="N5" s="36"/>
      <c r="O5" s="60">
        <f>SUM(O3:O4)</f>
        <v>3189</v>
      </c>
      <c r="P5" s="49"/>
      <c r="Q5" s="22">
        <f>SUM(Q3:Q4)</f>
        <v>3629</v>
      </c>
      <c r="R5" s="36"/>
      <c r="S5" s="60">
        <f>SUM(S3:S4)</f>
        <v>4299</v>
      </c>
      <c r="T5" s="49"/>
      <c r="U5" s="22">
        <f>SUM(U3:U4)</f>
        <v>3823</v>
      </c>
      <c r="V5" s="36"/>
      <c r="W5" s="60">
        <f>SUM(W3:W4)</f>
        <v>4711</v>
      </c>
      <c r="X5" s="49"/>
      <c r="Y5" s="22">
        <f>SUM(Y3:Y4)</f>
        <v>4876</v>
      </c>
      <c r="Z5" s="143"/>
      <c r="AA5" s="19">
        <f>SUM(AA3:AA4)</f>
        <v>49756.959999999999</v>
      </c>
    </row>
    <row r="6" spans="1:27"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7" s="11" customFormat="1" ht="12.75" customHeight="1" x14ac:dyDescent="0.2">
      <c r="A7" s="23" t="s">
        <v>105</v>
      </c>
      <c r="B7" s="36"/>
      <c r="C7" s="298">
        <v>241213.28</v>
      </c>
      <c r="D7" s="49"/>
      <c r="E7" s="299">
        <v>228831.67</v>
      </c>
      <c r="F7" s="36"/>
      <c r="G7" s="298">
        <v>199348.59</v>
      </c>
      <c r="H7" s="49"/>
      <c r="I7" s="299">
        <v>178499.15</v>
      </c>
      <c r="J7" s="36"/>
      <c r="K7" s="298">
        <v>151550.15</v>
      </c>
      <c r="L7" s="49"/>
      <c r="M7" s="299">
        <v>144896.41</v>
      </c>
      <c r="N7" s="36"/>
      <c r="O7" s="298">
        <v>151812.92000000001</v>
      </c>
      <c r="P7" s="49"/>
      <c r="Q7" s="299">
        <v>154957.34</v>
      </c>
      <c r="R7" s="36"/>
      <c r="S7" s="298">
        <v>211108.55</v>
      </c>
      <c r="T7" s="49"/>
      <c r="U7" s="299">
        <v>194583.22</v>
      </c>
      <c r="V7" s="36"/>
      <c r="W7" s="298">
        <v>240991.89</v>
      </c>
      <c r="X7" s="49"/>
      <c r="Y7" s="299">
        <v>234667.48</v>
      </c>
      <c r="Z7" s="245"/>
      <c r="AA7" s="312">
        <f>C7+E7+G7+I7+K7+M7+O7+Q7+S7+U7+W7+Y7</f>
        <v>2332460.65</v>
      </c>
    </row>
    <row r="8" spans="1:27"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row>
    <row r="9" spans="1:27"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7" ht="12.75" customHeight="1" x14ac:dyDescent="0.2">
      <c r="A10" s="11" t="s">
        <v>28</v>
      </c>
      <c r="B10" s="38">
        <v>419</v>
      </c>
      <c r="C10" s="32">
        <v>10548.5</v>
      </c>
      <c r="D10" s="48">
        <v>405</v>
      </c>
      <c r="E10" s="2">
        <v>25522.18</v>
      </c>
      <c r="F10" s="38">
        <v>437</v>
      </c>
      <c r="G10" s="32">
        <v>26077.53</v>
      </c>
      <c r="H10" s="48">
        <v>441</v>
      </c>
      <c r="I10" s="2">
        <v>11717.67</v>
      </c>
      <c r="J10" s="38">
        <v>383</v>
      </c>
      <c r="K10" s="32">
        <v>17091.97</v>
      </c>
      <c r="L10" s="48">
        <v>356</v>
      </c>
      <c r="M10" s="2">
        <v>17773.580000000002</v>
      </c>
      <c r="N10" s="38">
        <v>361</v>
      </c>
      <c r="O10" s="32">
        <v>21435.35</v>
      </c>
      <c r="P10" s="48">
        <v>344</v>
      </c>
      <c r="Q10" s="2">
        <v>19040.27</v>
      </c>
      <c r="R10" s="38">
        <v>467</v>
      </c>
      <c r="S10" s="32">
        <v>26759.21</v>
      </c>
      <c r="T10" s="48">
        <v>390</v>
      </c>
      <c r="U10" s="2">
        <v>21208.11</v>
      </c>
      <c r="V10" s="38">
        <v>449</v>
      </c>
      <c r="W10" s="32">
        <v>25368.57</v>
      </c>
      <c r="X10" s="48">
        <v>411</v>
      </c>
      <c r="Y10" s="2">
        <v>16818.86</v>
      </c>
      <c r="Z10" s="143">
        <f t="shared" ref="Z10:AA13" si="0">B10+D10+F10+H10+J10+L10+N10+P10+R10+T10+V10+X10</f>
        <v>4863</v>
      </c>
      <c r="AA10" s="16">
        <f t="shared" si="0"/>
        <v>239361.8</v>
      </c>
    </row>
    <row r="11" spans="1:27" ht="12.75" customHeight="1" x14ac:dyDescent="0.2">
      <c r="A11" s="11" t="s">
        <v>29</v>
      </c>
      <c r="B11" s="38">
        <v>2</v>
      </c>
      <c r="C11" s="32">
        <v>99.89</v>
      </c>
      <c r="D11" s="48">
        <v>5</v>
      </c>
      <c r="E11" s="2">
        <v>120.96</v>
      </c>
      <c r="F11" s="38"/>
      <c r="G11" s="32"/>
      <c r="H11" s="48">
        <v>1</v>
      </c>
      <c r="I11" s="2">
        <v>19.41</v>
      </c>
      <c r="J11" s="38"/>
      <c r="K11" s="32"/>
      <c r="L11" s="48">
        <v>1</v>
      </c>
      <c r="M11" s="2">
        <v>11.19</v>
      </c>
      <c r="N11" s="38"/>
      <c r="O11" s="32"/>
      <c r="P11" s="48">
        <v>1</v>
      </c>
      <c r="Q11" s="2">
        <v>34</v>
      </c>
      <c r="R11" s="38">
        <v>3</v>
      </c>
      <c r="S11" s="32">
        <v>20.7</v>
      </c>
      <c r="T11" s="48"/>
      <c r="U11" s="2"/>
      <c r="V11" s="38">
        <v>3</v>
      </c>
      <c r="W11" s="32">
        <v>65.87</v>
      </c>
      <c r="X11" s="48"/>
      <c r="Y11" s="2"/>
      <c r="Z11" s="143">
        <f t="shared" si="0"/>
        <v>16</v>
      </c>
      <c r="AA11" s="16">
        <f t="shared" si="0"/>
        <v>372.02</v>
      </c>
    </row>
    <row r="12" spans="1:27" ht="12.75" customHeight="1" x14ac:dyDescent="0.2">
      <c r="A12" s="23" t="s">
        <v>35</v>
      </c>
      <c r="B12" s="38">
        <v>24</v>
      </c>
      <c r="C12" s="32">
        <v>1662.8</v>
      </c>
      <c r="D12" s="48">
        <v>31</v>
      </c>
      <c r="E12" s="2">
        <v>2258</v>
      </c>
      <c r="F12" s="38">
        <v>28</v>
      </c>
      <c r="G12" s="32">
        <v>2404</v>
      </c>
      <c r="H12" s="48">
        <v>36</v>
      </c>
      <c r="I12" s="2">
        <v>3535</v>
      </c>
      <c r="J12" s="38">
        <v>6</v>
      </c>
      <c r="K12" s="32">
        <v>653</v>
      </c>
      <c r="L12" s="48">
        <v>7</v>
      </c>
      <c r="M12" s="2">
        <v>690</v>
      </c>
      <c r="N12" s="38">
        <v>2</v>
      </c>
      <c r="O12" s="32">
        <v>181.21</v>
      </c>
      <c r="P12" s="48">
        <v>13</v>
      </c>
      <c r="Q12" s="2">
        <v>1524.42</v>
      </c>
      <c r="R12" s="38">
        <v>11</v>
      </c>
      <c r="S12" s="32">
        <v>1364.5</v>
      </c>
      <c r="T12" s="48">
        <v>14</v>
      </c>
      <c r="U12" s="2">
        <v>2081.1999999999998</v>
      </c>
      <c r="V12" s="38">
        <v>18</v>
      </c>
      <c r="W12" s="32">
        <v>1985</v>
      </c>
      <c r="X12" s="48">
        <v>16</v>
      </c>
      <c r="Y12" s="2">
        <v>1683</v>
      </c>
      <c r="Z12" s="143">
        <f t="shared" si="0"/>
        <v>206</v>
      </c>
      <c r="AA12" s="16">
        <f t="shared" si="0"/>
        <v>20022.129999999997</v>
      </c>
    </row>
    <row r="13" spans="1:27" s="10" customFormat="1" ht="12.75" customHeight="1" x14ac:dyDescent="0.2">
      <c r="A13" s="23" t="s">
        <v>36</v>
      </c>
      <c r="B13" s="53"/>
      <c r="C13" s="33"/>
      <c r="D13" s="55"/>
      <c r="E13" s="4"/>
      <c r="F13" s="53">
        <v>2</v>
      </c>
      <c r="G13" s="33">
        <v>0</v>
      </c>
      <c r="H13" s="55">
        <v>1</v>
      </c>
      <c r="I13" s="4">
        <v>0</v>
      </c>
      <c r="J13" s="53"/>
      <c r="K13" s="33"/>
      <c r="L13" s="55"/>
      <c r="M13" s="4"/>
      <c r="N13" s="53"/>
      <c r="O13" s="33"/>
      <c r="P13" s="55"/>
      <c r="Q13" s="4"/>
      <c r="R13" s="53"/>
      <c r="S13" s="33"/>
      <c r="T13" s="55"/>
      <c r="U13" s="4"/>
      <c r="V13" s="53">
        <v>1</v>
      </c>
      <c r="W13" s="33">
        <v>46</v>
      </c>
      <c r="X13" s="55"/>
      <c r="Y13" s="4"/>
      <c r="Z13" s="143">
        <f t="shared" si="0"/>
        <v>4</v>
      </c>
      <c r="AA13" s="16">
        <f t="shared" si="0"/>
        <v>46</v>
      </c>
    </row>
    <row r="14" spans="1:27" ht="12.75" customHeight="1" x14ac:dyDescent="0.2">
      <c r="A14" s="44" t="s">
        <v>22</v>
      </c>
      <c r="B14" s="36">
        <f t="shared" ref="B14:AA14" si="1">SUM(B10:B13)</f>
        <v>445</v>
      </c>
      <c r="C14" s="60">
        <f t="shared" si="1"/>
        <v>12311.189999999999</v>
      </c>
      <c r="D14" s="49">
        <f t="shared" si="1"/>
        <v>441</v>
      </c>
      <c r="E14" s="22">
        <f t="shared" si="1"/>
        <v>27901.14</v>
      </c>
      <c r="F14" s="36">
        <f t="shared" si="1"/>
        <v>467</v>
      </c>
      <c r="G14" s="60">
        <f t="shared" si="1"/>
        <v>28481.53</v>
      </c>
      <c r="H14" s="49">
        <f t="shared" si="1"/>
        <v>479</v>
      </c>
      <c r="I14" s="22">
        <f t="shared" si="1"/>
        <v>15272.08</v>
      </c>
      <c r="J14" s="36">
        <f t="shared" si="1"/>
        <v>389</v>
      </c>
      <c r="K14" s="60">
        <f t="shared" si="1"/>
        <v>17744.97</v>
      </c>
      <c r="L14" s="49">
        <f t="shared" si="1"/>
        <v>364</v>
      </c>
      <c r="M14" s="22">
        <f t="shared" si="1"/>
        <v>18474.77</v>
      </c>
      <c r="N14" s="36">
        <f t="shared" si="1"/>
        <v>363</v>
      </c>
      <c r="O14" s="60">
        <f t="shared" si="1"/>
        <v>21616.559999999998</v>
      </c>
      <c r="P14" s="49">
        <f t="shared" si="1"/>
        <v>358</v>
      </c>
      <c r="Q14" s="22">
        <f t="shared" si="1"/>
        <v>20598.690000000002</v>
      </c>
      <c r="R14" s="36">
        <f t="shared" si="1"/>
        <v>481</v>
      </c>
      <c r="S14" s="60">
        <f t="shared" si="1"/>
        <v>28144.41</v>
      </c>
      <c r="T14" s="49">
        <f t="shared" si="1"/>
        <v>404</v>
      </c>
      <c r="U14" s="22">
        <f t="shared" si="1"/>
        <v>23289.31</v>
      </c>
      <c r="V14" s="36">
        <f t="shared" si="1"/>
        <v>471</v>
      </c>
      <c r="W14" s="60">
        <f t="shared" si="1"/>
        <v>27465.439999999999</v>
      </c>
      <c r="X14" s="49">
        <f t="shared" si="1"/>
        <v>427</v>
      </c>
      <c r="Y14" s="22">
        <f t="shared" si="1"/>
        <v>18501.86</v>
      </c>
      <c r="Z14" s="246">
        <f t="shared" si="1"/>
        <v>5089</v>
      </c>
      <c r="AA14" s="47">
        <f t="shared" si="1"/>
        <v>259801.94999999998</v>
      </c>
    </row>
    <row r="15" spans="1:27"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7"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7" ht="12.75" customHeight="1" x14ac:dyDescent="0.2">
      <c r="A18" s="23" t="s">
        <v>24</v>
      </c>
      <c r="B18" s="38">
        <v>5</v>
      </c>
      <c r="C18" s="32">
        <v>1658.8</v>
      </c>
      <c r="D18" s="48">
        <v>3</v>
      </c>
      <c r="E18" s="2">
        <v>695.75</v>
      </c>
      <c r="F18" s="38"/>
      <c r="G18" s="32"/>
      <c r="H18" s="48"/>
      <c r="I18" s="2"/>
      <c r="J18" s="38"/>
      <c r="K18" s="32"/>
      <c r="L18" s="48"/>
      <c r="M18" s="2"/>
      <c r="N18" s="38">
        <v>1</v>
      </c>
      <c r="O18" s="32">
        <v>163.15</v>
      </c>
      <c r="P18" s="48"/>
      <c r="Q18" s="2"/>
      <c r="R18" s="38"/>
      <c r="S18" s="32"/>
      <c r="T18" s="48">
        <v>1</v>
      </c>
      <c r="U18" s="2">
        <v>627.79999999999995</v>
      </c>
      <c r="V18" s="38"/>
      <c r="W18" s="32"/>
      <c r="X18" s="48"/>
      <c r="Y18" s="2"/>
      <c r="Z18" s="143">
        <f t="shared" si="2"/>
        <v>10</v>
      </c>
      <c r="AA18" s="16">
        <f t="shared" si="2"/>
        <v>3145.5</v>
      </c>
    </row>
    <row r="19" spans="1:27" ht="12.75" customHeight="1" x14ac:dyDescent="0.2">
      <c r="A19" s="23" t="s">
        <v>83</v>
      </c>
      <c r="B19" s="36">
        <v>27</v>
      </c>
      <c r="C19" s="34">
        <v>6424.96</v>
      </c>
      <c r="D19" s="49">
        <v>27</v>
      </c>
      <c r="E19" s="3">
        <v>7302.45</v>
      </c>
      <c r="F19" s="36">
        <v>12</v>
      </c>
      <c r="G19" s="34">
        <v>5188.9799999999996</v>
      </c>
      <c r="H19" s="49">
        <v>17</v>
      </c>
      <c r="I19" s="3">
        <v>3926.8</v>
      </c>
      <c r="J19" s="36">
        <v>26</v>
      </c>
      <c r="K19" s="34">
        <v>8143.73</v>
      </c>
      <c r="L19" s="49">
        <v>12</v>
      </c>
      <c r="M19" s="3">
        <v>3125.97</v>
      </c>
      <c r="N19" s="36">
        <v>18</v>
      </c>
      <c r="O19" s="34">
        <v>5215.46</v>
      </c>
      <c r="P19" s="48">
        <v>27</v>
      </c>
      <c r="Q19" s="2">
        <v>7098.08</v>
      </c>
      <c r="R19" s="36">
        <v>31</v>
      </c>
      <c r="S19" s="34">
        <v>9667.5300000000007</v>
      </c>
      <c r="T19" s="49">
        <v>30</v>
      </c>
      <c r="U19" s="3">
        <v>9368.93</v>
      </c>
      <c r="V19" s="36">
        <v>31</v>
      </c>
      <c r="W19" s="34">
        <v>9660.7199999999993</v>
      </c>
      <c r="X19" s="49">
        <v>28</v>
      </c>
      <c r="Y19" s="3">
        <v>7720.11</v>
      </c>
      <c r="Z19" s="143">
        <f t="shared" si="2"/>
        <v>286</v>
      </c>
      <c r="AA19" s="16">
        <f t="shared" si="2"/>
        <v>82843.72</v>
      </c>
    </row>
    <row r="20" spans="1:27" ht="12.75" customHeight="1" x14ac:dyDescent="0.2">
      <c r="A20" s="23" t="s">
        <v>25</v>
      </c>
      <c r="B20" s="36">
        <v>33</v>
      </c>
      <c r="C20" s="34">
        <v>3773.96</v>
      </c>
      <c r="D20" s="49">
        <v>23</v>
      </c>
      <c r="E20" s="3">
        <v>3183.74</v>
      </c>
      <c r="F20" s="36">
        <v>11</v>
      </c>
      <c r="G20" s="34">
        <v>2204.9</v>
      </c>
      <c r="H20" s="49">
        <v>7</v>
      </c>
      <c r="I20" s="3">
        <v>2958.43</v>
      </c>
      <c r="J20" s="36">
        <v>8</v>
      </c>
      <c r="K20" s="34">
        <v>1450.08</v>
      </c>
      <c r="L20" s="49">
        <v>3</v>
      </c>
      <c r="M20" s="3">
        <v>439</v>
      </c>
      <c r="N20" s="36">
        <v>3</v>
      </c>
      <c r="O20" s="34">
        <v>1014</v>
      </c>
      <c r="P20" s="49">
        <v>2</v>
      </c>
      <c r="Q20" s="3">
        <v>351.49</v>
      </c>
      <c r="R20" s="36">
        <v>2</v>
      </c>
      <c r="S20" s="34">
        <v>332.54</v>
      </c>
      <c r="T20" s="49">
        <v>5</v>
      </c>
      <c r="U20" s="3">
        <v>850.47</v>
      </c>
      <c r="V20" s="36">
        <v>20</v>
      </c>
      <c r="W20" s="34">
        <v>3865.78</v>
      </c>
      <c r="X20" s="49">
        <v>15</v>
      </c>
      <c r="Y20" s="3">
        <v>4944.88</v>
      </c>
      <c r="Z20" s="143">
        <f t="shared" si="2"/>
        <v>132</v>
      </c>
      <c r="AA20" s="16">
        <f t="shared" si="2"/>
        <v>25369.27</v>
      </c>
    </row>
    <row r="21" spans="1:27" ht="12.75" customHeight="1" x14ac:dyDescent="0.2">
      <c r="A21" s="23" t="s">
        <v>85</v>
      </c>
      <c r="B21" s="53">
        <v>2</v>
      </c>
      <c r="C21" s="33">
        <v>629.72</v>
      </c>
      <c r="D21" s="55"/>
      <c r="E21" s="4"/>
      <c r="F21" s="53">
        <v>2</v>
      </c>
      <c r="G21" s="33">
        <v>433.47</v>
      </c>
      <c r="H21" s="55">
        <v>1</v>
      </c>
      <c r="I21" s="4">
        <v>690.42</v>
      </c>
      <c r="J21" s="53"/>
      <c r="K21" s="33"/>
      <c r="L21" s="55"/>
      <c r="M21" s="4"/>
      <c r="N21" s="53">
        <v>1</v>
      </c>
      <c r="O21" s="33">
        <v>191.5</v>
      </c>
      <c r="P21" s="55">
        <v>1</v>
      </c>
      <c r="Q21" s="4">
        <v>191.5</v>
      </c>
      <c r="R21" s="53">
        <v>1</v>
      </c>
      <c r="S21" s="33">
        <v>342.6</v>
      </c>
      <c r="T21" s="55">
        <v>2</v>
      </c>
      <c r="U21" s="4">
        <v>527.54</v>
      </c>
      <c r="V21" s="53"/>
      <c r="W21" s="33"/>
      <c r="X21" s="55"/>
      <c r="Y21" s="4"/>
      <c r="Z21" s="143">
        <f t="shared" si="2"/>
        <v>10</v>
      </c>
      <c r="AA21" s="16">
        <f t="shared" si="2"/>
        <v>3006.75</v>
      </c>
    </row>
    <row r="22" spans="1:27" ht="12.75" customHeight="1" x14ac:dyDescent="0.2">
      <c r="A22" s="13" t="s">
        <v>23</v>
      </c>
      <c r="B22" s="36">
        <f t="shared" ref="B22:AA22" si="3">SUM(B17:B21)</f>
        <v>67</v>
      </c>
      <c r="C22" s="60">
        <f t="shared" si="3"/>
        <v>12487.44</v>
      </c>
      <c r="D22" s="49">
        <f t="shared" si="3"/>
        <v>53</v>
      </c>
      <c r="E22" s="22">
        <f t="shared" si="3"/>
        <v>11181.939999999999</v>
      </c>
      <c r="F22" s="36">
        <f t="shared" si="3"/>
        <v>25</v>
      </c>
      <c r="G22" s="60">
        <f t="shared" si="3"/>
        <v>7827.3499999999995</v>
      </c>
      <c r="H22" s="49">
        <f t="shared" si="3"/>
        <v>25</v>
      </c>
      <c r="I22" s="22">
        <f t="shared" si="3"/>
        <v>7575.65</v>
      </c>
      <c r="J22" s="36">
        <f t="shared" si="3"/>
        <v>34</v>
      </c>
      <c r="K22" s="60">
        <f t="shared" si="3"/>
        <v>9593.81</v>
      </c>
      <c r="L22" s="49">
        <f t="shared" si="3"/>
        <v>15</v>
      </c>
      <c r="M22" s="22">
        <f t="shared" si="3"/>
        <v>3564.97</v>
      </c>
      <c r="N22" s="36">
        <f t="shared" si="3"/>
        <v>23</v>
      </c>
      <c r="O22" s="60">
        <f t="shared" si="3"/>
        <v>6584.11</v>
      </c>
      <c r="P22" s="49">
        <f t="shared" si="3"/>
        <v>30</v>
      </c>
      <c r="Q22" s="22">
        <f t="shared" si="3"/>
        <v>7641.07</v>
      </c>
      <c r="R22" s="36">
        <f t="shared" si="3"/>
        <v>34</v>
      </c>
      <c r="S22" s="60">
        <f t="shared" si="3"/>
        <v>10342.670000000002</v>
      </c>
      <c r="T22" s="49">
        <f t="shared" si="3"/>
        <v>38</v>
      </c>
      <c r="U22" s="22">
        <f t="shared" si="3"/>
        <v>11374.739999999998</v>
      </c>
      <c r="V22" s="36">
        <f t="shared" si="3"/>
        <v>51</v>
      </c>
      <c r="W22" s="60">
        <f t="shared" si="3"/>
        <v>13526.5</v>
      </c>
      <c r="X22" s="49">
        <f t="shared" si="3"/>
        <v>43</v>
      </c>
      <c r="Y22" s="22">
        <f t="shared" si="3"/>
        <v>12664.99</v>
      </c>
      <c r="Z22" s="246">
        <f t="shared" si="3"/>
        <v>438</v>
      </c>
      <c r="AA22" s="47">
        <f t="shared" si="3"/>
        <v>114365.24</v>
      </c>
    </row>
    <row r="23" spans="1:27" s="10" customFormat="1" ht="12.75" customHeight="1" x14ac:dyDescent="0.2">
      <c r="A23" s="13"/>
      <c r="B23" s="36"/>
      <c r="C23" s="34"/>
      <c r="D23" s="49"/>
      <c r="E23" s="3"/>
      <c r="F23" s="36"/>
      <c r="G23" s="34"/>
      <c r="H23" s="49"/>
      <c r="I23" s="3"/>
      <c r="J23" s="36"/>
      <c r="K23" s="34"/>
      <c r="L23" s="49"/>
      <c r="M23" s="3"/>
      <c r="N23" s="36"/>
      <c r="O23" s="34"/>
      <c r="P23" s="49"/>
      <c r="Q23" s="3"/>
      <c r="R23" s="36"/>
      <c r="S23" s="34"/>
      <c r="T23" s="49"/>
      <c r="U23" s="3"/>
      <c r="V23" s="36"/>
      <c r="W23" s="34"/>
      <c r="X23" s="49"/>
      <c r="Y23" s="3"/>
      <c r="Z23" s="143"/>
      <c r="AA23" s="16"/>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104</v>
      </c>
      <c r="C25" s="34">
        <v>6829.05</v>
      </c>
      <c r="D25" s="49">
        <v>113</v>
      </c>
      <c r="E25" s="3">
        <v>4873.6899999999996</v>
      </c>
      <c r="F25" s="36">
        <v>108</v>
      </c>
      <c r="G25" s="34">
        <v>3161.7</v>
      </c>
      <c r="H25" s="49">
        <v>140</v>
      </c>
      <c r="I25" s="3">
        <v>5293.12</v>
      </c>
      <c r="J25" s="36">
        <v>45</v>
      </c>
      <c r="K25" s="34">
        <v>989.95</v>
      </c>
      <c r="L25" s="49">
        <v>8</v>
      </c>
      <c r="M25" s="3">
        <v>88</v>
      </c>
      <c r="N25" s="36">
        <v>15</v>
      </c>
      <c r="O25" s="35">
        <v>282</v>
      </c>
      <c r="P25" s="49">
        <v>18</v>
      </c>
      <c r="Q25" s="57">
        <v>309.17</v>
      </c>
      <c r="R25" s="36">
        <v>49</v>
      </c>
      <c r="S25" s="35">
        <v>782.9</v>
      </c>
      <c r="T25" s="49">
        <v>210</v>
      </c>
      <c r="U25" s="57">
        <v>5027.09</v>
      </c>
      <c r="V25" s="36">
        <v>155</v>
      </c>
      <c r="W25" s="35">
        <v>7043.67</v>
      </c>
      <c r="X25" s="49">
        <v>376</v>
      </c>
      <c r="Y25" s="57">
        <v>20564.439999999999</v>
      </c>
      <c r="Z25" s="143">
        <f>B25+D25+F25+H25+J25+L25+N25+P25+R25+T25+V25+X25</f>
        <v>1341</v>
      </c>
      <c r="AA25" s="27">
        <f>C25+E25+G25+I25+K25+M25+O25+Q25+S25+U25+W25+Y25</f>
        <v>55244.78</v>
      </c>
    </row>
    <row r="26" spans="1:27" ht="12.75" customHeight="1" x14ac:dyDescent="0.2">
      <c r="A26" s="23" t="s">
        <v>81</v>
      </c>
      <c r="B26" s="36">
        <v>119</v>
      </c>
      <c r="C26" s="34">
        <v>9391.17</v>
      </c>
      <c r="D26" s="49">
        <v>131</v>
      </c>
      <c r="E26" s="3">
        <v>6094.22</v>
      </c>
      <c r="F26" s="36">
        <v>116</v>
      </c>
      <c r="G26" s="34">
        <v>2668.52</v>
      </c>
      <c r="H26" s="49">
        <v>157</v>
      </c>
      <c r="I26" s="3">
        <v>4781.13</v>
      </c>
      <c r="J26" s="36">
        <v>287</v>
      </c>
      <c r="K26" s="34">
        <v>6967.25</v>
      </c>
      <c r="L26" s="49">
        <v>59</v>
      </c>
      <c r="M26" s="3">
        <v>1280.6199999999999</v>
      </c>
      <c r="N26" s="36">
        <v>128</v>
      </c>
      <c r="O26" s="35">
        <v>3116.59</v>
      </c>
      <c r="P26" s="49">
        <v>358</v>
      </c>
      <c r="Q26" s="57">
        <v>13249.84</v>
      </c>
      <c r="R26" s="36">
        <v>179</v>
      </c>
      <c r="S26" s="35">
        <v>3308.77</v>
      </c>
      <c r="T26" s="49">
        <v>172</v>
      </c>
      <c r="U26" s="57">
        <v>4460.3500000000004</v>
      </c>
      <c r="V26" s="36">
        <v>211</v>
      </c>
      <c r="W26" s="35">
        <v>4807.26</v>
      </c>
      <c r="X26" s="49">
        <v>334</v>
      </c>
      <c r="Y26" s="57">
        <v>13233.98</v>
      </c>
      <c r="Z26" s="143">
        <f>B26+D26+F26+H26+J26+L26+N26+P26+R26+T26+V26+X26</f>
        <v>2251</v>
      </c>
      <c r="AA26" s="27">
        <f>C26+E26+G26+I26+K26+M26+O26+Q26+S26+U26+W26+Y26</f>
        <v>73359.7</v>
      </c>
    </row>
    <row r="27" spans="1:27" s="164" customFormat="1" ht="12.75" customHeight="1" x14ac:dyDescent="0.2">
      <c r="A27" s="121" t="s">
        <v>37</v>
      </c>
      <c r="B27" s="134">
        <f t="shared" ref="B27:Y27" si="4">B25+B26</f>
        <v>223</v>
      </c>
      <c r="C27" s="201">
        <f t="shared" si="4"/>
        <v>16220.220000000001</v>
      </c>
      <c r="D27" s="202">
        <f t="shared" si="4"/>
        <v>244</v>
      </c>
      <c r="E27" s="203">
        <f t="shared" si="4"/>
        <v>10967.91</v>
      </c>
      <c r="F27" s="134">
        <f t="shared" si="4"/>
        <v>224</v>
      </c>
      <c r="G27" s="201">
        <f t="shared" si="4"/>
        <v>5830.2199999999993</v>
      </c>
      <c r="H27" s="202">
        <f t="shared" si="4"/>
        <v>297</v>
      </c>
      <c r="I27" s="203">
        <f t="shared" si="4"/>
        <v>10074.25</v>
      </c>
      <c r="J27" s="134">
        <f t="shared" si="4"/>
        <v>332</v>
      </c>
      <c r="K27" s="201">
        <f t="shared" si="4"/>
        <v>7957.2</v>
      </c>
      <c r="L27" s="202">
        <f t="shared" si="4"/>
        <v>67</v>
      </c>
      <c r="M27" s="203">
        <f t="shared" si="4"/>
        <v>1368.62</v>
      </c>
      <c r="N27" s="134">
        <f t="shared" si="4"/>
        <v>143</v>
      </c>
      <c r="O27" s="201">
        <f t="shared" si="4"/>
        <v>3398.59</v>
      </c>
      <c r="P27" s="202">
        <f t="shared" si="4"/>
        <v>376</v>
      </c>
      <c r="Q27" s="203">
        <f t="shared" si="4"/>
        <v>13559.01</v>
      </c>
      <c r="R27" s="134">
        <f t="shared" si="4"/>
        <v>228</v>
      </c>
      <c r="S27" s="201">
        <f t="shared" si="4"/>
        <v>4091.67</v>
      </c>
      <c r="T27" s="202">
        <f t="shared" si="4"/>
        <v>382</v>
      </c>
      <c r="U27" s="203">
        <f t="shared" si="4"/>
        <v>9487.44</v>
      </c>
      <c r="V27" s="134">
        <f t="shared" si="4"/>
        <v>366</v>
      </c>
      <c r="W27" s="201">
        <f t="shared" si="4"/>
        <v>11850.93</v>
      </c>
      <c r="X27" s="202">
        <f t="shared" si="4"/>
        <v>710</v>
      </c>
      <c r="Y27" s="203">
        <f t="shared" si="4"/>
        <v>33798.42</v>
      </c>
      <c r="Z27" s="233">
        <f t="shared" ref="Z27:AA27" si="5">SUM(Z25:Z26)</f>
        <v>3592</v>
      </c>
      <c r="AA27" s="310">
        <f t="shared" si="5"/>
        <v>128604.48</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41018.85</v>
      </c>
      <c r="D29" s="49"/>
      <c r="E29" s="22">
        <f>SUM(E14+E22+E27)</f>
        <v>50050.990000000005</v>
      </c>
      <c r="F29" s="36"/>
      <c r="G29" s="60">
        <f>SUM(G14+G22+G27)</f>
        <v>42139.1</v>
      </c>
      <c r="H29" s="49"/>
      <c r="I29" s="22">
        <f>SUM(I14+I22+I27)</f>
        <v>32921.979999999996</v>
      </c>
      <c r="J29" s="36"/>
      <c r="K29" s="60">
        <f>SUM(K14+K22+K27)</f>
        <v>35295.979999999996</v>
      </c>
      <c r="L29" s="49"/>
      <c r="M29" s="22">
        <f>SUM(M14+M22+M27)</f>
        <v>23408.36</v>
      </c>
      <c r="N29" s="36"/>
      <c r="O29" s="60">
        <f>SUM(O14+O22+O27)</f>
        <v>31599.26</v>
      </c>
      <c r="P29" s="49"/>
      <c r="Q29" s="22">
        <f>SUM(Q14+Q22+Q27)</f>
        <v>41798.770000000004</v>
      </c>
      <c r="R29" s="36"/>
      <c r="S29" s="60">
        <f>SUM(S14+S22+S27)</f>
        <v>42578.75</v>
      </c>
      <c r="T29" s="49"/>
      <c r="U29" s="22">
        <f>SUM(U14+U22+U27)</f>
        <v>44151.490000000005</v>
      </c>
      <c r="V29" s="36"/>
      <c r="W29" s="60">
        <f>SUM(W14+W22+W27)</f>
        <v>52842.87</v>
      </c>
      <c r="X29" s="49"/>
      <c r="Y29" s="22">
        <f>SUM(Y14+Y22+Y27)</f>
        <v>64965.27</v>
      </c>
      <c r="Z29" s="143"/>
      <c r="AA29" s="18">
        <f>SUM(AA14+AA22+AA27)</f>
        <v>502771.67</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v>11</v>
      </c>
      <c r="C32" s="180">
        <v>3270.75</v>
      </c>
      <c r="D32" s="170">
        <v>9</v>
      </c>
      <c r="E32" s="170">
        <v>3445.46</v>
      </c>
      <c r="F32" s="180">
        <v>10</v>
      </c>
      <c r="G32" s="180">
        <v>3171.41</v>
      </c>
      <c r="H32" s="170">
        <v>6</v>
      </c>
      <c r="I32" s="170">
        <v>2186.08</v>
      </c>
      <c r="J32" s="180">
        <v>8</v>
      </c>
      <c r="K32" s="180">
        <v>3461.34</v>
      </c>
      <c r="L32" s="170">
        <v>6</v>
      </c>
      <c r="M32" s="170">
        <v>1578.4</v>
      </c>
      <c r="N32" s="180">
        <v>7</v>
      </c>
      <c r="O32" s="180">
        <v>2734.8</v>
      </c>
      <c r="P32" s="170">
        <v>4</v>
      </c>
      <c r="Q32" s="170">
        <v>1267.8499999999999</v>
      </c>
      <c r="R32" s="180">
        <v>1</v>
      </c>
      <c r="S32" s="180">
        <v>268.66000000000003</v>
      </c>
      <c r="T32" s="170">
        <v>6</v>
      </c>
      <c r="U32" s="170">
        <v>2763.06</v>
      </c>
      <c r="V32" s="180">
        <v>4</v>
      </c>
      <c r="W32" s="180">
        <v>1121.05</v>
      </c>
      <c r="X32" s="170">
        <v>8</v>
      </c>
      <c r="Y32" s="170">
        <v>1631.31</v>
      </c>
      <c r="Z32" s="101">
        <f t="shared" ref="Z32:AA35" si="6">SUM(B32+D32+F32+H32+J32+L32+N32+P32+R32+T32+V32+X32)</f>
        <v>80</v>
      </c>
      <c r="AA32" s="189">
        <f t="shared" si="6"/>
        <v>26900.17</v>
      </c>
    </row>
    <row r="33" spans="1:27" s="191" customFormat="1" x14ac:dyDescent="0.2">
      <c r="A33" s="179" t="s">
        <v>99</v>
      </c>
      <c r="B33" s="180">
        <v>5</v>
      </c>
      <c r="C33" s="180">
        <v>662.12</v>
      </c>
      <c r="D33" s="170">
        <v>6</v>
      </c>
      <c r="E33" s="170">
        <v>548.58000000000004</v>
      </c>
      <c r="F33" s="180">
        <v>3</v>
      </c>
      <c r="G33" s="180">
        <v>592.5</v>
      </c>
      <c r="H33" s="170">
        <v>2</v>
      </c>
      <c r="I33" s="170">
        <v>295.70999999999998</v>
      </c>
      <c r="J33" s="180"/>
      <c r="K33" s="180"/>
      <c r="L33" s="170"/>
      <c r="M33" s="170"/>
      <c r="N33" s="180"/>
      <c r="O33" s="180"/>
      <c r="P33" s="170"/>
      <c r="Q33" s="170"/>
      <c r="R33" s="180">
        <v>3</v>
      </c>
      <c r="S33" s="180">
        <v>127.18</v>
      </c>
      <c r="T33" s="170">
        <v>1</v>
      </c>
      <c r="U33" s="170">
        <v>926.42</v>
      </c>
      <c r="V33" s="180">
        <v>5</v>
      </c>
      <c r="W33" s="180">
        <v>507.67</v>
      </c>
      <c r="X33" s="170">
        <v>16</v>
      </c>
      <c r="Y33" s="170">
        <v>1702.6</v>
      </c>
      <c r="Z33" s="101">
        <f t="shared" si="6"/>
        <v>41</v>
      </c>
      <c r="AA33" s="189">
        <f t="shared" si="6"/>
        <v>5362.78</v>
      </c>
    </row>
    <row r="34" spans="1:27" s="191" customFormat="1" x14ac:dyDescent="0.2">
      <c r="A34" s="179" t="s">
        <v>88</v>
      </c>
      <c r="B34" s="180">
        <v>32</v>
      </c>
      <c r="C34" s="180">
        <v>3964.17</v>
      </c>
      <c r="D34" s="170">
        <v>26</v>
      </c>
      <c r="E34" s="170">
        <v>4648.78</v>
      </c>
      <c r="F34" s="180">
        <v>26</v>
      </c>
      <c r="G34" s="180">
        <v>3614.27</v>
      </c>
      <c r="H34" s="170">
        <v>37</v>
      </c>
      <c r="I34" s="170">
        <v>4228.49</v>
      </c>
      <c r="J34" s="180">
        <v>37</v>
      </c>
      <c r="K34" s="180">
        <v>3856.23</v>
      </c>
      <c r="L34" s="170">
        <v>21</v>
      </c>
      <c r="M34" s="170">
        <v>2958.52</v>
      </c>
      <c r="N34" s="180">
        <v>27</v>
      </c>
      <c r="O34" s="180">
        <v>3314.89</v>
      </c>
      <c r="P34" s="170">
        <v>23</v>
      </c>
      <c r="Q34" s="170">
        <v>2722.06</v>
      </c>
      <c r="R34" s="180">
        <v>21</v>
      </c>
      <c r="S34" s="180">
        <v>3040.84</v>
      </c>
      <c r="T34" s="170">
        <v>29</v>
      </c>
      <c r="U34" s="170">
        <v>2811.93</v>
      </c>
      <c r="V34" s="180">
        <v>46</v>
      </c>
      <c r="W34" s="180">
        <v>6037.88</v>
      </c>
      <c r="X34" s="170">
        <v>33</v>
      </c>
      <c r="Y34" s="170">
        <v>4729.46</v>
      </c>
      <c r="Z34" s="101">
        <f t="shared" si="6"/>
        <v>358</v>
      </c>
      <c r="AA34" s="189">
        <f t="shared" si="6"/>
        <v>45927.519999999997</v>
      </c>
    </row>
    <row r="35" spans="1:27"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27" s="9" customFormat="1" ht="12.75" customHeight="1" x14ac:dyDescent="0.2">
      <c r="A36" s="13" t="s">
        <v>92</v>
      </c>
      <c r="B36" s="243">
        <f t="shared" ref="B36:AA36" si="7">SUM(B32:B35)</f>
        <v>48</v>
      </c>
      <c r="C36" s="176">
        <f t="shared" si="7"/>
        <v>7897.04</v>
      </c>
      <c r="D36" s="244">
        <f t="shared" si="7"/>
        <v>41</v>
      </c>
      <c r="E36" s="177">
        <f t="shared" si="7"/>
        <v>8642.82</v>
      </c>
      <c r="F36" s="243">
        <f t="shared" si="7"/>
        <v>39</v>
      </c>
      <c r="G36" s="176">
        <f t="shared" si="7"/>
        <v>7378.18</v>
      </c>
      <c r="H36" s="244">
        <f t="shared" si="7"/>
        <v>45</v>
      </c>
      <c r="I36" s="177">
        <f t="shared" si="7"/>
        <v>6710.28</v>
      </c>
      <c r="J36" s="243">
        <f t="shared" si="7"/>
        <v>45</v>
      </c>
      <c r="K36" s="176">
        <f t="shared" si="7"/>
        <v>7317.57</v>
      </c>
      <c r="L36" s="244">
        <f t="shared" si="7"/>
        <v>27</v>
      </c>
      <c r="M36" s="177">
        <f t="shared" si="7"/>
        <v>4536.92</v>
      </c>
      <c r="N36" s="243">
        <f t="shared" si="7"/>
        <v>34</v>
      </c>
      <c r="O36" s="176">
        <f t="shared" si="7"/>
        <v>6049.6900000000005</v>
      </c>
      <c r="P36" s="244">
        <f t="shared" si="7"/>
        <v>27</v>
      </c>
      <c r="Q36" s="177">
        <f t="shared" si="7"/>
        <v>3989.91</v>
      </c>
      <c r="R36" s="243">
        <f t="shared" si="7"/>
        <v>25</v>
      </c>
      <c r="S36" s="176">
        <f t="shared" si="7"/>
        <v>3436.6800000000003</v>
      </c>
      <c r="T36" s="244">
        <f t="shared" si="7"/>
        <v>36</v>
      </c>
      <c r="U36" s="177">
        <f t="shared" si="7"/>
        <v>6501.41</v>
      </c>
      <c r="V36" s="243">
        <f t="shared" si="7"/>
        <v>55</v>
      </c>
      <c r="W36" s="176">
        <f t="shared" si="7"/>
        <v>7666.6</v>
      </c>
      <c r="X36" s="244">
        <f t="shared" si="7"/>
        <v>57</v>
      </c>
      <c r="Y36" s="177">
        <f t="shared" si="7"/>
        <v>8063.37</v>
      </c>
      <c r="Z36" s="250">
        <f t="shared" si="7"/>
        <v>479</v>
      </c>
      <c r="AA36" s="178">
        <f t="shared" si="7"/>
        <v>78190.47</v>
      </c>
    </row>
    <row r="37" spans="1:27"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27"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27" s="8"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row>
    <row r="40" spans="1:27" s="258" customFormat="1" ht="25.5" x14ac:dyDescent="0.2">
      <c r="A40" s="254" t="s">
        <v>102</v>
      </c>
      <c r="B40" s="255"/>
      <c r="C40" s="256">
        <f>C29-C5-C36</f>
        <v>27934.11</v>
      </c>
      <c r="D40" s="255"/>
      <c r="E40" s="256">
        <f>E29-E5-E36</f>
        <v>36427.310000000005</v>
      </c>
      <c r="F40" s="256"/>
      <c r="G40" s="256">
        <f>G29-G5-G36</f>
        <v>30268.14</v>
      </c>
      <c r="H40" s="255"/>
      <c r="I40" s="256">
        <f>I29-I5-I36</f>
        <v>22183.059999999998</v>
      </c>
      <c r="J40" s="255"/>
      <c r="K40" s="256">
        <f>K29-K5-K36</f>
        <v>24416.429999999997</v>
      </c>
      <c r="L40" s="255"/>
      <c r="M40" s="256">
        <f>M29-M5-M36</f>
        <v>15893.44</v>
      </c>
      <c r="N40" s="256"/>
      <c r="O40" s="256">
        <f>O29-O5-O36</f>
        <v>22360.57</v>
      </c>
      <c r="P40" s="255"/>
      <c r="Q40" s="256">
        <f>Q29-Q5-Q36</f>
        <v>34179.86</v>
      </c>
      <c r="R40" s="255"/>
      <c r="S40" s="256">
        <f>S29-S5-S36</f>
        <v>34843.07</v>
      </c>
      <c r="T40" s="255"/>
      <c r="U40" s="256">
        <f>U29-U5-U36</f>
        <v>33827.08</v>
      </c>
      <c r="V40" s="255"/>
      <c r="W40" s="256">
        <f>W29-W5-W36</f>
        <v>40465.270000000004</v>
      </c>
      <c r="X40" s="255"/>
      <c r="Y40" s="256">
        <f>Y29-Y5-Y36</f>
        <v>52025.899999999994</v>
      </c>
      <c r="Z40" s="255"/>
      <c r="AA40" s="256">
        <f>AA29-AA5-AA36</f>
        <v>374824.24</v>
      </c>
    </row>
    <row r="41" spans="1:27" x14ac:dyDescent="0.2">
      <c r="A41" s="12"/>
    </row>
    <row r="42" spans="1:27" x14ac:dyDescent="0.2">
      <c r="A42" s="8" t="s">
        <v>39</v>
      </c>
      <c r="B42" s="8"/>
      <c r="C42"/>
      <c r="D42" s="8"/>
      <c r="E42"/>
      <c r="F42" s="8"/>
      <c r="G42"/>
      <c r="H42" s="8"/>
      <c r="I42"/>
      <c r="J42" s="8"/>
      <c r="K42"/>
      <c r="L42" s="8"/>
      <c r="M42"/>
      <c r="N42" s="8"/>
      <c r="O42"/>
      <c r="P42" s="8"/>
      <c r="Q42"/>
      <c r="R42" s="8"/>
      <c r="S42"/>
      <c r="T42" s="8"/>
      <c r="U42"/>
      <c r="V42" s="8"/>
      <c r="W42"/>
      <c r="X42" s="8"/>
      <c r="Y42"/>
      <c r="Z42" s="8"/>
      <c r="AA42"/>
    </row>
    <row r="43" spans="1:27"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8" customWidth="1"/>
    <col min="3" max="3" width="14.5703125" customWidth="1"/>
    <col min="4" max="4" width="9.7109375" style="8" customWidth="1"/>
    <col min="5" max="5" width="14.5703125" customWidth="1"/>
    <col min="6" max="6" width="9.7109375" style="8" customWidth="1"/>
    <col min="7" max="7" width="14.5703125" customWidth="1"/>
    <col min="8" max="8" width="9.7109375" style="8" customWidth="1"/>
    <col min="9" max="9" width="14.5703125" customWidth="1"/>
    <col min="10" max="10" width="9.7109375" style="8" customWidth="1"/>
    <col min="11" max="11" width="14.5703125" customWidth="1"/>
    <col min="12" max="12" width="9.7109375" style="8" customWidth="1"/>
    <col min="13" max="13" width="14.5703125" customWidth="1"/>
    <col min="14" max="14" width="9.7109375" style="8" customWidth="1"/>
    <col min="15" max="15" width="14.5703125" customWidth="1"/>
    <col min="16" max="16" width="9.7109375" style="8" customWidth="1"/>
    <col min="17" max="17" width="14.5703125" customWidth="1"/>
    <col min="18" max="18" width="9.7109375" style="8" customWidth="1"/>
    <col min="19" max="19" width="14.5703125" customWidth="1"/>
    <col min="20" max="20" width="9.7109375" style="8" customWidth="1"/>
    <col min="21" max="21" width="14.5703125" customWidth="1"/>
    <col min="22" max="22" width="9.7109375" style="8" customWidth="1"/>
    <col min="23" max="23" width="14.5703125" customWidth="1"/>
    <col min="24" max="24" width="9.7109375" style="8" customWidth="1"/>
    <col min="25" max="25" width="14.5703125" customWidth="1"/>
    <col min="26" max="26" width="9.7109375" style="8" customWidth="1"/>
    <col min="27" max="27" width="14.5703125" customWidth="1"/>
    <col min="28" max="29" width="9.140625" style="151"/>
  </cols>
  <sheetData>
    <row r="1" spans="1:31" ht="16.5" customHeight="1" x14ac:dyDescent="0.2">
      <c r="A1" s="165" t="s">
        <v>16</v>
      </c>
      <c r="B1" s="326" t="s">
        <v>0</v>
      </c>
      <c r="C1" s="326"/>
      <c r="D1" s="327" t="s">
        <v>1</v>
      </c>
      <c r="E1" s="327"/>
      <c r="F1" s="326" t="s">
        <v>2</v>
      </c>
      <c r="G1" s="326"/>
      <c r="H1" s="327" t="s">
        <v>3</v>
      </c>
      <c r="I1" s="327"/>
      <c r="J1" s="326" t="s">
        <v>4</v>
      </c>
      <c r="K1" s="326"/>
      <c r="L1" s="327" t="s">
        <v>17</v>
      </c>
      <c r="M1" s="327"/>
      <c r="N1" s="328" t="s">
        <v>6</v>
      </c>
      <c r="O1" s="328"/>
      <c r="P1" s="327" t="s">
        <v>7</v>
      </c>
      <c r="Q1" s="327"/>
      <c r="R1" s="326" t="s">
        <v>8</v>
      </c>
      <c r="S1" s="326"/>
      <c r="T1" s="329" t="s">
        <v>9</v>
      </c>
      <c r="U1" s="329"/>
      <c r="V1" s="326" t="s">
        <v>10</v>
      </c>
      <c r="W1" s="326"/>
      <c r="X1" s="327" t="s">
        <v>11</v>
      </c>
      <c r="Y1" s="327"/>
      <c r="Z1" s="80" t="s">
        <v>18</v>
      </c>
      <c r="AA1" s="311" t="s">
        <v>18</v>
      </c>
    </row>
    <row r="2" spans="1:31" ht="12.75" customHeight="1" x14ac:dyDescent="0.2">
      <c r="A2" s="13" t="s">
        <v>49</v>
      </c>
      <c r="B2" s="65" t="s">
        <v>13</v>
      </c>
      <c r="C2" s="267" t="s">
        <v>14</v>
      </c>
      <c r="D2" s="81" t="s">
        <v>13</v>
      </c>
      <c r="E2" s="268" t="s">
        <v>14</v>
      </c>
      <c r="F2" s="65" t="s">
        <v>13</v>
      </c>
      <c r="G2" s="267" t="s">
        <v>14</v>
      </c>
      <c r="H2" s="81" t="s">
        <v>13</v>
      </c>
      <c r="I2" s="268" t="s">
        <v>14</v>
      </c>
      <c r="J2" s="65" t="s">
        <v>13</v>
      </c>
      <c r="K2" s="267" t="s">
        <v>14</v>
      </c>
      <c r="L2" s="81" t="s">
        <v>13</v>
      </c>
      <c r="M2" s="268" t="s">
        <v>14</v>
      </c>
      <c r="N2" s="65" t="s">
        <v>13</v>
      </c>
      <c r="O2" s="269" t="s">
        <v>14</v>
      </c>
      <c r="P2" s="81" t="s">
        <v>13</v>
      </c>
      <c r="Q2" s="8" t="s">
        <v>14</v>
      </c>
      <c r="R2" s="65" t="s">
        <v>13</v>
      </c>
      <c r="S2" s="267" t="s">
        <v>14</v>
      </c>
      <c r="T2" s="81" t="s">
        <v>13</v>
      </c>
      <c r="U2" s="83" t="s">
        <v>14</v>
      </c>
      <c r="V2" s="65" t="s">
        <v>13</v>
      </c>
      <c r="W2" s="267" t="s">
        <v>14</v>
      </c>
      <c r="X2" s="81" t="s">
        <v>13</v>
      </c>
      <c r="Y2" s="268" t="s">
        <v>14</v>
      </c>
      <c r="Z2" s="266" t="s">
        <v>13</v>
      </c>
      <c r="AA2" s="84" t="s">
        <v>19</v>
      </c>
    </row>
    <row r="3" spans="1:31" s="88" customFormat="1" ht="12.75" customHeight="1" x14ac:dyDescent="0.2">
      <c r="A3" s="43" t="s">
        <v>50</v>
      </c>
      <c r="B3" s="94">
        <v>7625</v>
      </c>
      <c r="C3" s="87">
        <v>142166.28</v>
      </c>
      <c r="D3" s="96">
        <v>8280</v>
      </c>
      <c r="E3" s="89">
        <v>151877.41</v>
      </c>
      <c r="F3" s="180">
        <v>8375</v>
      </c>
      <c r="G3" s="90">
        <v>151632.74</v>
      </c>
      <c r="H3" s="96">
        <v>8532</v>
      </c>
      <c r="I3" s="89">
        <v>155383.93</v>
      </c>
      <c r="J3" s="94">
        <v>8059</v>
      </c>
      <c r="K3" s="90">
        <v>165611.68</v>
      </c>
      <c r="L3" s="119">
        <v>7236</v>
      </c>
      <c r="M3" s="91">
        <v>154679.6</v>
      </c>
      <c r="N3" s="94">
        <v>7676</v>
      </c>
      <c r="O3" s="87">
        <v>163645.48000000001</v>
      </c>
      <c r="P3" s="119">
        <v>6268</v>
      </c>
      <c r="Q3" s="86">
        <v>134302.57999999999</v>
      </c>
      <c r="R3" s="94">
        <v>6967</v>
      </c>
      <c r="S3" s="87">
        <v>148699.41</v>
      </c>
      <c r="T3" s="119">
        <v>7009</v>
      </c>
      <c r="U3" s="86">
        <v>150392.26</v>
      </c>
      <c r="V3" s="94">
        <v>6964</v>
      </c>
      <c r="W3" s="87">
        <v>150587.49</v>
      </c>
      <c r="X3" s="119">
        <v>6452</v>
      </c>
      <c r="Y3" s="92">
        <v>139970.73000000001</v>
      </c>
      <c r="Z3" s="130">
        <f>B3+D3+F3+H3+J3+L3+N3+P3+R3+T3+V3+X3</f>
        <v>89443</v>
      </c>
      <c r="AA3" s="322">
        <f>C3+E3+G3+I3+K3+M3+O3+Q3+S3+U3+W3+Y3</f>
        <v>1808949.59</v>
      </c>
      <c r="AB3" s="152"/>
      <c r="AC3" s="152"/>
    </row>
    <row r="4" spans="1:31" s="88" customFormat="1" ht="12.75" customHeight="1" x14ac:dyDescent="0.2">
      <c r="A4" s="23" t="s">
        <v>51</v>
      </c>
      <c r="B4" s="94"/>
      <c r="C4" s="95">
        <v>7554</v>
      </c>
      <c r="D4" s="96"/>
      <c r="E4" s="97">
        <v>8010.54</v>
      </c>
      <c r="F4" s="180"/>
      <c r="G4" s="95">
        <v>8116.46</v>
      </c>
      <c r="H4" s="96"/>
      <c r="I4" s="97">
        <v>8256</v>
      </c>
      <c r="J4" s="180"/>
      <c r="K4" s="95">
        <v>7777</v>
      </c>
      <c r="L4" s="96"/>
      <c r="M4" s="98">
        <v>7028</v>
      </c>
      <c r="N4" s="94"/>
      <c r="O4" s="99">
        <v>7426</v>
      </c>
      <c r="P4" s="96"/>
      <c r="Q4" s="100">
        <v>6103</v>
      </c>
      <c r="R4" s="180"/>
      <c r="S4" s="99">
        <v>6755</v>
      </c>
      <c r="T4" s="96"/>
      <c r="U4" s="100">
        <v>6835</v>
      </c>
      <c r="V4" s="180"/>
      <c r="W4" s="99">
        <v>6843.75</v>
      </c>
      <c r="X4" s="96"/>
      <c r="Y4" s="97">
        <v>6362</v>
      </c>
      <c r="Z4" s="101"/>
      <c r="AA4" s="93">
        <f>SUM(C4:Y4)</f>
        <v>87066.75</v>
      </c>
      <c r="AB4" s="152"/>
      <c r="AC4" s="152"/>
    </row>
    <row r="5" spans="1:31" s="88" customFormat="1" ht="12.75" customHeight="1" x14ac:dyDescent="0.2">
      <c r="A5" s="13" t="s">
        <v>15</v>
      </c>
      <c r="B5" s="36"/>
      <c r="C5" s="60">
        <f>SUM(C3:C4)</f>
        <v>149720.28</v>
      </c>
      <c r="D5" s="49"/>
      <c r="E5" s="22">
        <f>SUM(E3:E4)</f>
        <v>159887.95000000001</v>
      </c>
      <c r="F5" s="36"/>
      <c r="G5" s="60">
        <f>SUM(G3:G4)</f>
        <v>159749.19999999998</v>
      </c>
      <c r="H5" s="49"/>
      <c r="I5" s="22">
        <f>SUM(I3:I4)</f>
        <v>163639.93</v>
      </c>
      <c r="J5" s="36"/>
      <c r="K5" s="60">
        <f>SUM(K3:K4)</f>
        <v>173388.68</v>
      </c>
      <c r="L5" s="49"/>
      <c r="M5" s="22">
        <f>SUM(M3:M4)</f>
        <v>161707.6</v>
      </c>
      <c r="N5" s="36"/>
      <c r="O5" s="60">
        <f>SUM(O3:O4)</f>
        <v>171071.48</v>
      </c>
      <c r="P5" s="49"/>
      <c r="Q5" s="22">
        <f>SUM(Q3:Q4)</f>
        <v>140405.57999999999</v>
      </c>
      <c r="R5" s="36"/>
      <c r="S5" s="60">
        <f>SUM(S3:S4)</f>
        <v>155454.41</v>
      </c>
      <c r="T5" s="49"/>
      <c r="U5" s="22">
        <f>SUM(U3:U4)</f>
        <v>157227.26</v>
      </c>
      <c r="V5" s="36"/>
      <c r="W5" s="60">
        <f>SUM(W3:W4)</f>
        <v>157431.24</v>
      </c>
      <c r="X5" s="49"/>
      <c r="Y5" s="22">
        <f>SUM(Y3:Y4)</f>
        <v>146332.73000000001</v>
      </c>
      <c r="Z5" s="143"/>
      <c r="AA5" s="19">
        <f>SUM(AA3:AA4)</f>
        <v>1896016.34</v>
      </c>
      <c r="AB5" s="152"/>
      <c r="AC5" s="152"/>
    </row>
    <row r="6" spans="1:31" s="88" customFormat="1" ht="12.75" customHeight="1" x14ac:dyDescent="0.2">
      <c r="A6" s="23"/>
      <c r="B6" s="94"/>
      <c r="C6" s="102"/>
      <c r="D6" s="96"/>
      <c r="E6" s="103"/>
      <c r="F6" s="180"/>
      <c r="G6" s="102"/>
      <c r="H6" s="96"/>
      <c r="I6" s="103"/>
      <c r="J6" s="180"/>
      <c r="K6" s="102"/>
      <c r="L6" s="96"/>
      <c r="M6" s="103"/>
      <c r="N6" s="180"/>
      <c r="O6" s="102"/>
      <c r="P6" s="96"/>
      <c r="Q6" s="103"/>
      <c r="R6" s="180"/>
      <c r="S6" s="102"/>
      <c r="T6" s="96"/>
      <c r="U6" s="103"/>
      <c r="V6" s="180"/>
      <c r="W6" s="102"/>
      <c r="X6" s="96"/>
      <c r="Y6" s="103"/>
      <c r="Z6" s="101"/>
      <c r="AA6" s="104"/>
      <c r="AB6" s="152"/>
      <c r="AC6" s="152"/>
    </row>
    <row r="7" spans="1:31" s="318" customFormat="1" ht="12.75" customHeight="1" x14ac:dyDescent="0.2">
      <c r="A7" s="306" t="s">
        <v>105</v>
      </c>
      <c r="B7" s="94"/>
      <c r="C7" s="314">
        <v>3918295.05</v>
      </c>
      <c r="D7" s="119"/>
      <c r="E7" s="315">
        <v>3591526.36</v>
      </c>
      <c r="F7" s="94"/>
      <c r="G7" s="314">
        <v>3399453.86</v>
      </c>
      <c r="H7" s="119"/>
      <c r="I7" s="315">
        <v>4080073.47</v>
      </c>
      <c r="J7" s="94"/>
      <c r="K7" s="314">
        <v>3700028.88</v>
      </c>
      <c r="L7" s="119"/>
      <c r="M7" s="315">
        <v>3525295.82</v>
      </c>
      <c r="N7" s="94"/>
      <c r="O7" s="316">
        <v>3169969.17</v>
      </c>
      <c r="P7" s="119"/>
      <c r="Q7" s="315">
        <v>2687289.08</v>
      </c>
      <c r="R7" s="94"/>
      <c r="S7" s="314">
        <v>3288315.58</v>
      </c>
      <c r="T7" s="119"/>
      <c r="U7" s="315">
        <v>2535118.0299999998</v>
      </c>
      <c r="V7" s="94"/>
      <c r="W7" s="314">
        <v>3039554.21</v>
      </c>
      <c r="X7" s="119"/>
      <c r="Y7" s="315">
        <v>3727134.7</v>
      </c>
      <c r="Z7" s="130"/>
      <c r="AA7" s="317">
        <f>SUM(C7,E7,G7,I7,K7,M7,O7,Q7,S7,U7,W7,Y7)</f>
        <v>40662054.210000001</v>
      </c>
      <c r="AB7" s="156"/>
      <c r="AC7" s="156"/>
      <c r="AD7" s="306"/>
    </row>
    <row r="8" spans="1:31" s="88" customFormat="1" ht="12.75" customHeight="1" x14ac:dyDescent="0.2">
      <c r="A8" s="85"/>
      <c r="B8" s="94"/>
      <c r="C8" s="127"/>
      <c r="D8" s="119"/>
      <c r="E8" s="128"/>
      <c r="F8" s="94"/>
      <c r="G8" s="127"/>
      <c r="H8" s="119"/>
      <c r="I8" s="128"/>
      <c r="J8" s="94"/>
      <c r="K8" s="127"/>
      <c r="L8" s="119"/>
      <c r="M8" s="128"/>
      <c r="N8" s="94"/>
      <c r="O8" s="129"/>
      <c r="P8" s="119"/>
      <c r="Q8" s="128"/>
      <c r="R8" s="94"/>
      <c r="S8" s="127"/>
      <c r="T8" s="119"/>
      <c r="U8" s="128"/>
      <c r="V8" s="94"/>
      <c r="W8" s="127"/>
      <c r="X8" s="119"/>
      <c r="Y8" s="128"/>
      <c r="Z8" s="130"/>
      <c r="AA8" s="104"/>
      <c r="AB8" s="152"/>
      <c r="AC8" s="152"/>
      <c r="AD8" s="82"/>
    </row>
    <row r="9" spans="1:31" s="109" customFormat="1" ht="12.75" customHeight="1" x14ac:dyDescent="0.2">
      <c r="A9" s="13" t="s">
        <v>26</v>
      </c>
      <c r="B9" s="106"/>
      <c r="C9" s="107"/>
      <c r="D9" s="108"/>
      <c r="F9" s="231"/>
      <c r="G9" s="110"/>
      <c r="H9" s="108"/>
      <c r="J9" s="106"/>
      <c r="K9" s="110"/>
      <c r="L9" s="108"/>
      <c r="N9" s="106"/>
      <c r="O9" s="111"/>
      <c r="P9" s="108"/>
      <c r="R9" s="106"/>
      <c r="S9" s="110"/>
      <c r="T9" s="108"/>
      <c r="U9" s="112"/>
      <c r="V9" s="106"/>
      <c r="W9" s="111"/>
      <c r="X9" s="108"/>
      <c r="Z9" s="113"/>
      <c r="AA9" s="114"/>
      <c r="AB9" s="153"/>
      <c r="AC9" s="153"/>
    </row>
    <row r="10" spans="1:31" s="108" customFormat="1" ht="12.75" customHeight="1" x14ac:dyDescent="0.2">
      <c r="A10" s="11" t="s">
        <v>28</v>
      </c>
      <c r="B10" s="106">
        <v>2460</v>
      </c>
      <c r="C10" s="105">
        <v>144753.97</v>
      </c>
      <c r="D10" s="108">
        <v>2410</v>
      </c>
      <c r="E10" s="115">
        <v>133167.54</v>
      </c>
      <c r="F10" s="106">
        <v>2760</v>
      </c>
      <c r="G10" s="105">
        <v>130255.69</v>
      </c>
      <c r="H10" s="108">
        <v>2923</v>
      </c>
      <c r="I10" s="115">
        <v>138263.15</v>
      </c>
      <c r="J10" s="106">
        <v>2734</v>
      </c>
      <c r="K10" s="105">
        <v>122694.8</v>
      </c>
      <c r="L10" s="227">
        <v>2576</v>
      </c>
      <c r="M10" s="118">
        <v>141006.29999999999</v>
      </c>
      <c r="N10" s="106">
        <v>2562</v>
      </c>
      <c r="O10" s="105">
        <v>119112.96000000001</v>
      </c>
      <c r="P10" s="108">
        <v>2280</v>
      </c>
      <c r="Q10" s="115">
        <v>107894.33</v>
      </c>
      <c r="R10" s="106">
        <v>2482</v>
      </c>
      <c r="S10" s="105">
        <v>105495.64</v>
      </c>
      <c r="T10" s="108">
        <v>2037</v>
      </c>
      <c r="U10" s="115">
        <v>104070.33</v>
      </c>
      <c r="V10" s="106">
        <v>2328</v>
      </c>
      <c r="W10" s="105">
        <v>99000.79</v>
      </c>
      <c r="X10" s="108">
        <v>2795</v>
      </c>
      <c r="Y10" s="115">
        <v>116881.17</v>
      </c>
      <c r="Z10" s="113">
        <f>SUM(B10+D10+F10+H10+J10+L10+N10+P10+R10+T10+V10+X10)</f>
        <v>30347</v>
      </c>
      <c r="AA10" s="116">
        <f>SUM(C10,E10,G10,I10,K10,M10,O10,Q10,S10,U10,W10,Y10)</f>
        <v>1462596.67</v>
      </c>
      <c r="AB10" s="159"/>
      <c r="AC10" s="160"/>
      <c r="AD10" s="117"/>
      <c r="AE10" s="117"/>
    </row>
    <row r="11" spans="1:31" s="108" customFormat="1" ht="12.75" customHeight="1" x14ac:dyDescent="0.2">
      <c r="A11" s="11" t="s">
        <v>29</v>
      </c>
      <c r="B11" s="106">
        <v>22</v>
      </c>
      <c r="C11" s="105">
        <v>4981.09</v>
      </c>
      <c r="D11" s="108">
        <v>12</v>
      </c>
      <c r="E11" s="115">
        <v>1231.78</v>
      </c>
      <c r="F11" s="106">
        <v>9</v>
      </c>
      <c r="G11" s="105">
        <v>1061.1500000000001</v>
      </c>
      <c r="H11" s="108">
        <v>3</v>
      </c>
      <c r="I11" s="118">
        <v>190.9</v>
      </c>
      <c r="J11" s="106">
        <v>18</v>
      </c>
      <c r="K11" s="105">
        <v>1173.46</v>
      </c>
      <c r="L11" s="108">
        <v>13</v>
      </c>
      <c r="M11" s="115">
        <v>325.31</v>
      </c>
      <c r="N11" s="106">
        <v>14</v>
      </c>
      <c r="O11" s="105">
        <v>1210.3699999999999</v>
      </c>
      <c r="P11" s="108">
        <v>11</v>
      </c>
      <c r="Q11" s="115">
        <v>588.70000000000005</v>
      </c>
      <c r="R11" s="106">
        <v>11</v>
      </c>
      <c r="S11" s="105">
        <v>517.15</v>
      </c>
      <c r="T11" s="108">
        <v>7</v>
      </c>
      <c r="U11" s="115">
        <v>288.23</v>
      </c>
      <c r="V11" s="106">
        <v>7</v>
      </c>
      <c r="W11" s="105">
        <v>332.88</v>
      </c>
      <c r="X11" s="108">
        <v>18</v>
      </c>
      <c r="Y11" s="115">
        <v>1123.96</v>
      </c>
      <c r="Z11" s="113">
        <f>SUM(B11+D11+F11+H11+J11+L11+N11+P11+R11+T11+V11+X11)</f>
        <v>145</v>
      </c>
      <c r="AA11" s="116">
        <f>SUM(C11,E11,G11,I11,K11,M11,O11,Q11,S11,U11,W11,Y11)</f>
        <v>13024.98</v>
      </c>
      <c r="AB11" s="154"/>
      <c r="AC11" s="160"/>
    </row>
    <row r="12" spans="1:31" s="108" customFormat="1" ht="12.75" customHeight="1" x14ac:dyDescent="0.2">
      <c r="A12" s="23" t="s">
        <v>35</v>
      </c>
      <c r="B12" s="106">
        <v>2861</v>
      </c>
      <c r="C12" s="105">
        <v>48939.35</v>
      </c>
      <c r="D12" s="108">
        <v>2341</v>
      </c>
      <c r="E12" s="115">
        <v>56107.57</v>
      </c>
      <c r="F12" s="106">
        <v>2678</v>
      </c>
      <c r="G12" s="105">
        <v>129583.97</v>
      </c>
      <c r="H12" s="108">
        <v>2454</v>
      </c>
      <c r="I12" s="115">
        <v>149521.73000000001</v>
      </c>
      <c r="J12" s="106">
        <v>2180</v>
      </c>
      <c r="K12" s="105">
        <v>128279.31</v>
      </c>
      <c r="L12" s="108">
        <v>1645</v>
      </c>
      <c r="M12" s="115">
        <v>91671.89</v>
      </c>
      <c r="N12" s="106">
        <v>1193</v>
      </c>
      <c r="O12" s="105">
        <v>77939.600000000006</v>
      </c>
      <c r="P12" s="108">
        <v>956</v>
      </c>
      <c r="Q12" s="115">
        <v>78152</v>
      </c>
      <c r="R12" s="106">
        <v>1302</v>
      </c>
      <c r="S12" s="105">
        <v>65261.63</v>
      </c>
      <c r="T12" s="108">
        <v>1315</v>
      </c>
      <c r="U12" s="115">
        <v>67791.28</v>
      </c>
      <c r="V12" s="106">
        <v>1267</v>
      </c>
      <c r="W12" s="105">
        <v>60368.56</v>
      </c>
      <c r="X12" s="108">
        <v>1630</v>
      </c>
      <c r="Y12" s="115">
        <v>73847.53</v>
      </c>
      <c r="Z12" s="113">
        <f>SUM(B12+D12+F12+H12+J12+L12+N12+P12+R12+T12+V12+X12)</f>
        <v>21822</v>
      </c>
      <c r="AA12" s="116">
        <f>SUM(C12,E12,G12,I12,K12,M12,O12,Q12,S12,U12,W12,Y12)</f>
        <v>1027464.4199999999</v>
      </c>
      <c r="AB12" s="154"/>
      <c r="AC12" s="160"/>
    </row>
    <row r="13" spans="1:31" s="88" customFormat="1" ht="12.75" customHeight="1" x14ac:dyDescent="0.2">
      <c r="A13" s="23" t="s">
        <v>36</v>
      </c>
      <c r="B13" s="94">
        <v>1903</v>
      </c>
      <c r="C13" s="87">
        <v>5430</v>
      </c>
      <c r="D13" s="119">
        <v>1580</v>
      </c>
      <c r="E13" s="86">
        <v>12103</v>
      </c>
      <c r="F13" s="94">
        <v>1373</v>
      </c>
      <c r="G13" s="87">
        <v>58833</v>
      </c>
      <c r="H13" s="119">
        <v>3042</v>
      </c>
      <c r="I13" s="86">
        <v>65034</v>
      </c>
      <c r="J13" s="94">
        <v>2565</v>
      </c>
      <c r="K13" s="87">
        <v>69868</v>
      </c>
      <c r="L13" s="119">
        <v>2062</v>
      </c>
      <c r="M13" s="86">
        <v>60077</v>
      </c>
      <c r="N13" s="94">
        <v>1804</v>
      </c>
      <c r="O13" s="87">
        <v>22534</v>
      </c>
      <c r="P13" s="119">
        <v>399</v>
      </c>
      <c r="Q13" s="86">
        <v>9860</v>
      </c>
      <c r="R13" s="94">
        <v>1536</v>
      </c>
      <c r="S13" s="87">
        <v>15816</v>
      </c>
      <c r="T13" s="119">
        <v>-77</v>
      </c>
      <c r="U13" s="86">
        <v>-4098</v>
      </c>
      <c r="V13" s="94">
        <v>1676</v>
      </c>
      <c r="W13" s="87">
        <v>15577</v>
      </c>
      <c r="X13" s="119">
        <v>498</v>
      </c>
      <c r="Y13" s="86">
        <v>14648</v>
      </c>
      <c r="Z13" s="113">
        <f>SUM(B13+D13+F13+H13+J13+L13+N13+P13+R13+T13+V13+X13)</f>
        <v>18361</v>
      </c>
      <c r="AA13" s="116">
        <f>SUM(C13,E13,G13,I13,K13,M13,O13,Q13,S13,U13,W13,Y13)</f>
        <v>345682</v>
      </c>
      <c r="AB13" s="154"/>
      <c r="AC13" s="160"/>
      <c r="AD13" s="82"/>
    </row>
    <row r="14" spans="1:31" s="88" customFormat="1" ht="12.75" customHeight="1" x14ac:dyDescent="0.2">
      <c r="A14" s="44" t="s">
        <v>22</v>
      </c>
      <c r="B14" s="134">
        <f>SUM(B10:B13)</f>
        <v>7246</v>
      </c>
      <c r="C14" s="135">
        <f>SUM(C10:C13)</f>
        <v>204104.41</v>
      </c>
      <c r="D14" s="136">
        <f>SUM(D10:D13)</f>
        <v>6343</v>
      </c>
      <c r="E14" s="137">
        <f>SUM(E10:E13)</f>
        <v>202609.89</v>
      </c>
      <c r="F14" s="134">
        <f>SUM(F10:F13)</f>
        <v>6820</v>
      </c>
      <c r="G14" s="135">
        <f t="shared" ref="G14:Y14" si="0">SUM(G10:G13)</f>
        <v>319733.81</v>
      </c>
      <c r="H14" s="202">
        <f>SUM(H10:H13)</f>
        <v>8422</v>
      </c>
      <c r="I14" s="137">
        <f t="shared" si="0"/>
        <v>353009.78</v>
      </c>
      <c r="J14" s="134">
        <f>SUM(J10:J13)</f>
        <v>7497</v>
      </c>
      <c r="K14" s="135">
        <f t="shared" si="0"/>
        <v>322015.57</v>
      </c>
      <c r="L14" s="202">
        <f>SUM(L10:L13)</f>
        <v>6296</v>
      </c>
      <c r="M14" s="137">
        <f t="shared" si="0"/>
        <v>293080.5</v>
      </c>
      <c r="N14" s="134">
        <f>SUM(N10:N13)</f>
        <v>5573</v>
      </c>
      <c r="O14" s="135">
        <f t="shared" si="0"/>
        <v>220796.93</v>
      </c>
      <c r="P14" s="202">
        <f>SUM(P10:P13)</f>
        <v>3646</v>
      </c>
      <c r="Q14" s="137">
        <f t="shared" si="0"/>
        <v>196495.03</v>
      </c>
      <c r="R14" s="134">
        <f>SUM(R10:R13)</f>
        <v>5331</v>
      </c>
      <c r="S14" s="135">
        <f t="shared" si="0"/>
        <v>187090.41999999998</v>
      </c>
      <c r="T14" s="202">
        <f>SUM(T10:T13)</f>
        <v>3282</v>
      </c>
      <c r="U14" s="137">
        <f t="shared" si="0"/>
        <v>168051.84</v>
      </c>
      <c r="V14" s="134">
        <f>SUM(V10:V13)</f>
        <v>5278</v>
      </c>
      <c r="W14" s="135">
        <f t="shared" si="0"/>
        <v>175279.22999999998</v>
      </c>
      <c r="X14" s="202">
        <f>SUM(X10:X13)</f>
        <v>4941</v>
      </c>
      <c r="Y14" s="137">
        <f t="shared" si="0"/>
        <v>206500.66</v>
      </c>
      <c r="Z14" s="138">
        <f>B14+D14+F14+H14+J14+L14+N14+P14+R14+T14+V14+X14</f>
        <v>70675</v>
      </c>
      <c r="AA14" s="139">
        <f>SUM(C14,E14,G14,I14,K14,M14,O14,Q14,S14,U14,W14,Y14)</f>
        <v>2848768.07</v>
      </c>
      <c r="AB14" s="155"/>
      <c r="AC14" s="152"/>
      <c r="AD14" s="120"/>
    </row>
    <row r="15" spans="1:31" s="141" customFormat="1" ht="12.75" customHeight="1" x14ac:dyDescent="0.2">
      <c r="A15" s="10"/>
      <c r="B15" s="94"/>
      <c r="C15" s="122"/>
      <c r="D15" s="119"/>
      <c r="E15" s="123"/>
      <c r="F15" s="94"/>
      <c r="G15" s="122"/>
      <c r="H15" s="119"/>
      <c r="I15" s="124"/>
      <c r="J15" s="94"/>
      <c r="K15" s="122"/>
      <c r="L15" s="119"/>
      <c r="M15" s="124"/>
      <c r="N15" s="94"/>
      <c r="O15" s="122"/>
      <c r="P15" s="119"/>
      <c r="Q15" s="124"/>
      <c r="R15" s="94"/>
      <c r="S15" s="122"/>
      <c r="T15" s="119"/>
      <c r="U15" s="124"/>
      <c r="V15" s="94"/>
      <c r="W15" s="122"/>
      <c r="X15" s="119"/>
      <c r="Y15" s="123"/>
      <c r="Z15" s="125"/>
      <c r="AA15" s="126"/>
      <c r="AB15" s="156"/>
      <c r="AC15" s="161"/>
      <c r="AD15" s="140"/>
    </row>
    <row r="16" spans="1:31" s="5" customFormat="1" ht="12.75" customHeight="1" x14ac:dyDescent="0.2">
      <c r="A16" s="13" t="s">
        <v>27</v>
      </c>
      <c r="B16" s="67"/>
      <c r="C16" s="68"/>
      <c r="D16" s="23"/>
      <c r="E16" s="12"/>
      <c r="F16" s="67"/>
      <c r="G16" s="68"/>
      <c r="H16" s="23"/>
      <c r="I16" s="12"/>
      <c r="J16" s="67"/>
      <c r="K16" s="68"/>
      <c r="L16" s="23"/>
      <c r="M16" s="12"/>
      <c r="N16" s="67"/>
      <c r="O16" s="68"/>
      <c r="P16" s="23"/>
      <c r="Q16" s="12"/>
      <c r="R16" s="67"/>
      <c r="S16" s="68"/>
      <c r="T16" s="23"/>
      <c r="U16" s="12"/>
      <c r="V16" s="67"/>
      <c r="W16" s="68"/>
      <c r="X16" s="23"/>
      <c r="Y16" s="12"/>
      <c r="Z16" s="232"/>
      <c r="AA16" s="39"/>
      <c r="AB16" s="157"/>
      <c r="AC16" s="157"/>
    </row>
    <row r="17" spans="1:30" s="5" customFormat="1"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c r="AA17" s="18"/>
      <c r="AB17" s="157"/>
      <c r="AC17" s="157"/>
    </row>
    <row r="18" spans="1:30" s="5" customFormat="1" ht="12.75" customHeight="1" x14ac:dyDescent="0.2">
      <c r="A18" s="23" t="s">
        <v>24</v>
      </c>
      <c r="B18" s="36"/>
      <c r="C18" s="34"/>
      <c r="D18" s="49"/>
      <c r="E18" s="3"/>
      <c r="F18" s="36"/>
      <c r="G18" s="34"/>
      <c r="H18" s="49"/>
      <c r="I18" s="3"/>
      <c r="J18" s="36"/>
      <c r="K18" s="34"/>
      <c r="L18" s="49"/>
      <c r="M18" s="3"/>
      <c r="N18" s="36"/>
      <c r="O18" s="34"/>
      <c r="P18" s="49"/>
      <c r="Q18" s="3"/>
      <c r="R18" s="36"/>
      <c r="S18" s="34"/>
      <c r="T18" s="49"/>
      <c r="U18" s="3"/>
      <c r="V18" s="36"/>
      <c r="W18" s="34"/>
      <c r="X18" s="49"/>
      <c r="Y18" s="3"/>
      <c r="Z18" s="143"/>
      <c r="AA18" s="18"/>
      <c r="AB18" s="157"/>
      <c r="AC18" s="157"/>
    </row>
    <row r="19" spans="1:30" s="5" customFormat="1" ht="12.75" customHeight="1" x14ac:dyDescent="0.2">
      <c r="A19" s="23" t="s">
        <v>83</v>
      </c>
      <c r="B19" s="36"/>
      <c r="C19" s="34"/>
      <c r="D19" s="49">
        <v>1</v>
      </c>
      <c r="E19" s="3">
        <v>493</v>
      </c>
      <c r="F19" s="36">
        <v>4</v>
      </c>
      <c r="G19" s="34">
        <v>488.77</v>
      </c>
      <c r="H19" s="49">
        <v>17</v>
      </c>
      <c r="I19" s="3">
        <v>5701.26</v>
      </c>
      <c r="J19" s="36">
        <v>48</v>
      </c>
      <c r="K19" s="34">
        <v>14576.68</v>
      </c>
      <c r="L19" s="49">
        <v>78</v>
      </c>
      <c r="M19" s="3">
        <v>26510.05</v>
      </c>
      <c r="N19" s="36">
        <v>190</v>
      </c>
      <c r="O19" s="34">
        <v>71089.210000000006</v>
      </c>
      <c r="P19" s="49">
        <v>171</v>
      </c>
      <c r="Q19" s="3">
        <v>64001.65</v>
      </c>
      <c r="R19" s="36">
        <v>183</v>
      </c>
      <c r="S19" s="34">
        <v>71451.59</v>
      </c>
      <c r="T19" s="49">
        <v>146</v>
      </c>
      <c r="U19" s="3">
        <v>50042.21</v>
      </c>
      <c r="V19" s="36">
        <v>143</v>
      </c>
      <c r="W19" s="34">
        <v>55179.89</v>
      </c>
      <c r="X19" s="49">
        <v>156</v>
      </c>
      <c r="Y19" s="3">
        <v>54314.86</v>
      </c>
      <c r="Z19" s="113">
        <f>SUM(B19+D19+F19+H19+J19+L19+N19+P19+R19+T19+V19+X19)</f>
        <v>1137</v>
      </c>
      <c r="AA19" s="116">
        <f>SUM(C19,E19,G19,I19,K19,M19,O19,Q19,S19,U19,W19,Y19)</f>
        <v>413849.17</v>
      </c>
      <c r="AB19" s="157"/>
      <c r="AC19" s="157"/>
    </row>
    <row r="20" spans="1:30" s="5" customFormat="1" ht="12.75" customHeight="1" x14ac:dyDescent="0.2">
      <c r="A20" s="23" t="s">
        <v>25</v>
      </c>
      <c r="B20" s="36"/>
      <c r="C20" s="34"/>
      <c r="D20" s="49"/>
      <c r="E20" s="3"/>
      <c r="F20" s="36"/>
      <c r="G20" s="34"/>
      <c r="H20" s="49"/>
      <c r="I20" s="3"/>
      <c r="J20" s="36"/>
      <c r="K20" s="34"/>
      <c r="L20" s="49"/>
      <c r="M20" s="3"/>
      <c r="N20" s="36"/>
      <c r="O20" s="34"/>
      <c r="P20" s="49"/>
      <c r="Q20" s="3"/>
      <c r="R20" s="36">
        <v>55</v>
      </c>
      <c r="S20" s="34">
        <v>11356.8</v>
      </c>
      <c r="T20" s="49">
        <v>381</v>
      </c>
      <c r="U20" s="3">
        <v>159717.63</v>
      </c>
      <c r="V20" s="36">
        <v>48</v>
      </c>
      <c r="W20" s="34">
        <v>12500.64</v>
      </c>
      <c r="X20" s="49">
        <v>67</v>
      </c>
      <c r="Y20" s="3">
        <v>15695.99</v>
      </c>
      <c r="Z20" s="113">
        <f>SUM(B20+D20+F20+H20+J20+L20+N20+P20+R20+T20+V20+X20)</f>
        <v>551</v>
      </c>
      <c r="AA20" s="116">
        <f>SUM(C20,E20,G20,I20,K20,M20,O20,Q20,S20,U20,W20,Y20)</f>
        <v>199271.06</v>
      </c>
      <c r="AB20" s="157"/>
      <c r="AC20" s="157"/>
    </row>
    <row r="21" spans="1:30" s="5" customFormat="1" ht="12.75" customHeight="1" x14ac:dyDescent="0.2">
      <c r="A21" s="23" t="s">
        <v>85</v>
      </c>
      <c r="B21" s="36"/>
      <c r="C21" s="34"/>
      <c r="D21" s="49"/>
      <c r="E21" s="3"/>
      <c r="F21" s="36"/>
      <c r="G21" s="34"/>
      <c r="H21" s="49"/>
      <c r="I21" s="3"/>
      <c r="J21" s="36"/>
      <c r="K21" s="34"/>
      <c r="L21" s="49"/>
      <c r="M21" s="3"/>
      <c r="N21" s="36">
        <v>1</v>
      </c>
      <c r="O21" s="34">
        <v>928.13</v>
      </c>
      <c r="P21" s="49">
        <v>12</v>
      </c>
      <c r="Q21" s="3">
        <v>5489.79</v>
      </c>
      <c r="R21" s="36"/>
      <c r="S21" s="34"/>
      <c r="T21" s="49"/>
      <c r="U21" s="3"/>
      <c r="V21" s="36"/>
      <c r="W21" s="34"/>
      <c r="X21" s="49"/>
      <c r="Y21" s="3"/>
      <c r="Z21" s="113">
        <f>SUM(B21+D21+F21+H21+J21+L21+N21+P21+R21+T21+V21+X21)</f>
        <v>13</v>
      </c>
      <c r="AA21" s="116">
        <f>SUM(C21,E21,G21,I21,K21,M21,O21,Q21,S21,U21,W21,Y21)</f>
        <v>6417.92</v>
      </c>
      <c r="AB21" s="157"/>
      <c r="AC21" s="157"/>
    </row>
    <row r="22" spans="1:30" s="5" customFormat="1" x14ac:dyDescent="0.2">
      <c r="A22" s="13" t="s">
        <v>34</v>
      </c>
      <c r="B22" s="134">
        <f>SUM(B18:B21)</f>
        <v>0</v>
      </c>
      <c r="C22" s="135">
        <f>SUM(C18:C21)</f>
        <v>0</v>
      </c>
      <c r="D22" s="136">
        <f>SUM(D18:D21)</f>
        <v>1</v>
      </c>
      <c r="E22" s="137">
        <f>SUM(E18:E21)</f>
        <v>493</v>
      </c>
      <c r="F22" s="134">
        <f>SUM(F18:F21)</f>
        <v>4</v>
      </c>
      <c r="G22" s="135">
        <f t="shared" ref="G22:Y22" si="1">SUM(G18:G21)</f>
        <v>488.77</v>
      </c>
      <c r="H22" s="202">
        <f>SUM(H18:H21)</f>
        <v>17</v>
      </c>
      <c r="I22" s="137">
        <f t="shared" si="1"/>
        <v>5701.26</v>
      </c>
      <c r="J22" s="134">
        <f>SUM(J18:J21)</f>
        <v>48</v>
      </c>
      <c r="K22" s="135">
        <f t="shared" si="1"/>
        <v>14576.68</v>
      </c>
      <c r="L22" s="202">
        <f>SUM(L18:L21)</f>
        <v>78</v>
      </c>
      <c r="M22" s="137">
        <f t="shared" si="1"/>
        <v>26510.05</v>
      </c>
      <c r="N22" s="134">
        <f>SUM(N18:N21)</f>
        <v>191</v>
      </c>
      <c r="O22" s="135">
        <f t="shared" si="1"/>
        <v>72017.340000000011</v>
      </c>
      <c r="P22" s="202">
        <f>SUM(P18:P21)</f>
        <v>183</v>
      </c>
      <c r="Q22" s="230">
        <f t="shared" si="1"/>
        <v>69491.44</v>
      </c>
      <c r="R22" s="134">
        <f>SUM(R18:R21)</f>
        <v>238</v>
      </c>
      <c r="S22" s="135">
        <f t="shared" si="1"/>
        <v>82808.39</v>
      </c>
      <c r="T22" s="202">
        <f>SUM(T18:T21)</f>
        <v>527</v>
      </c>
      <c r="U22" s="230">
        <f t="shared" si="1"/>
        <v>209759.84</v>
      </c>
      <c r="V22" s="134">
        <f>SUM(V18:V21)</f>
        <v>191</v>
      </c>
      <c r="W22" s="135">
        <f t="shared" si="1"/>
        <v>67680.53</v>
      </c>
      <c r="X22" s="202">
        <f>SUM(X18:X21)</f>
        <v>223</v>
      </c>
      <c r="Y22" s="230">
        <f t="shared" si="1"/>
        <v>70010.850000000006</v>
      </c>
      <c r="Z22" s="233">
        <f>SUM(Z18:Z21)</f>
        <v>1701</v>
      </c>
      <c r="AA22" s="228">
        <f>SUM(AA18:AA21)</f>
        <v>619538.15</v>
      </c>
      <c r="AB22" s="157"/>
      <c r="AC22" s="157"/>
    </row>
    <row r="23" spans="1:30" s="12" customFormat="1" ht="12.75" customHeight="1" x14ac:dyDescent="0.2">
      <c r="A23" s="13"/>
      <c r="B23" s="36"/>
      <c r="C23" s="34"/>
      <c r="D23" s="49"/>
      <c r="E23" s="3"/>
      <c r="F23" s="36"/>
      <c r="G23" s="34"/>
      <c r="H23" s="49"/>
      <c r="I23" s="3"/>
      <c r="J23" s="36"/>
      <c r="K23" s="34"/>
      <c r="L23" s="49"/>
      <c r="M23" s="3"/>
      <c r="N23" s="36"/>
      <c r="O23" s="34"/>
      <c r="P23" s="49"/>
      <c r="Q23" s="3"/>
      <c r="R23" s="36"/>
      <c r="S23" s="34"/>
      <c r="T23" s="49"/>
      <c r="U23" s="3"/>
      <c r="V23" s="36"/>
      <c r="W23" s="34"/>
      <c r="X23" s="49"/>
      <c r="Y23" s="3"/>
      <c r="Z23" s="143"/>
      <c r="AA23" s="18"/>
      <c r="AB23" s="158"/>
      <c r="AC23" s="158"/>
    </row>
    <row r="24" spans="1:30" s="5" customFormat="1" ht="12.75" customHeight="1" x14ac:dyDescent="0.2">
      <c r="A24" s="13" t="s">
        <v>30</v>
      </c>
      <c r="B24" s="70"/>
      <c r="C24" s="71"/>
      <c r="D24" s="6"/>
      <c r="F24" s="70"/>
      <c r="G24" s="71"/>
      <c r="H24" s="6"/>
      <c r="J24" s="38"/>
      <c r="K24" s="32"/>
      <c r="L24" s="48"/>
      <c r="M24" s="2"/>
      <c r="N24" s="38"/>
      <c r="O24" s="32"/>
      <c r="P24" s="48"/>
      <c r="Q24" s="2"/>
      <c r="R24" s="38"/>
      <c r="S24" s="32"/>
      <c r="T24" s="48"/>
      <c r="U24" s="2"/>
      <c r="V24" s="38"/>
      <c r="W24" s="32"/>
      <c r="X24" s="48"/>
      <c r="Y24" s="2"/>
      <c r="Z24" s="142"/>
      <c r="AA24" s="28"/>
      <c r="AB24" s="157"/>
      <c r="AC24" s="157"/>
    </row>
    <row r="25" spans="1:30" s="5" customFormat="1" ht="12.75" customHeight="1" x14ac:dyDescent="0.2">
      <c r="A25" s="23" t="s">
        <v>80</v>
      </c>
      <c r="B25" s="72"/>
      <c r="C25" s="73"/>
      <c r="D25" s="40"/>
      <c r="E25" s="30"/>
      <c r="F25" s="72"/>
      <c r="G25" s="79"/>
      <c r="H25" s="40"/>
      <c r="I25" s="37"/>
      <c r="J25" s="72"/>
      <c r="K25" s="75"/>
      <c r="L25" s="40"/>
      <c r="M25" s="30"/>
      <c r="N25" s="72"/>
      <c r="O25" s="73"/>
      <c r="P25" s="40"/>
      <c r="Q25" s="30"/>
      <c r="R25" s="72"/>
      <c r="S25" s="73"/>
      <c r="T25" s="40"/>
      <c r="U25" s="30"/>
      <c r="V25" s="72"/>
      <c r="W25" s="73"/>
      <c r="X25" s="40"/>
      <c r="Y25" s="30"/>
      <c r="Z25" s="144"/>
      <c r="AA25" s="222"/>
      <c r="AB25" s="157"/>
      <c r="AC25" s="157"/>
    </row>
    <row r="26" spans="1:30" s="5" customFormat="1" ht="12.75" customHeight="1" x14ac:dyDescent="0.2">
      <c r="A26" s="23" t="s">
        <v>81</v>
      </c>
      <c r="B26" s="216"/>
      <c r="C26" s="217"/>
      <c r="D26" s="207"/>
      <c r="E26" s="208"/>
      <c r="F26" s="216"/>
      <c r="G26" s="220"/>
      <c r="H26" s="207"/>
      <c r="I26" s="209"/>
      <c r="J26" s="216"/>
      <c r="K26" s="226"/>
      <c r="L26" s="207"/>
      <c r="M26" s="208"/>
      <c r="N26" s="216"/>
      <c r="O26" s="217"/>
      <c r="P26" s="207"/>
      <c r="Q26" s="208"/>
      <c r="R26" s="216"/>
      <c r="S26" s="217"/>
      <c r="T26" s="207"/>
      <c r="U26" s="208"/>
      <c r="V26" s="216"/>
      <c r="W26" s="217"/>
      <c r="X26" s="207"/>
      <c r="Y26" s="208"/>
      <c r="Z26" s="234"/>
      <c r="AA26" s="223"/>
      <c r="AB26" s="157"/>
      <c r="AC26" s="157"/>
      <c r="AD26" s="31"/>
    </row>
    <row r="27" spans="1:30" s="204" customFormat="1" ht="12.75" customHeight="1" x14ac:dyDescent="0.2">
      <c r="A27" s="210" t="s">
        <v>31</v>
      </c>
      <c r="B27" s="134">
        <f t="shared" ref="B27:Y27" si="2">B25+B26</f>
        <v>0</v>
      </c>
      <c r="C27" s="201">
        <f t="shared" si="2"/>
        <v>0</v>
      </c>
      <c r="D27" s="202">
        <f t="shared" si="2"/>
        <v>0</v>
      </c>
      <c r="E27" s="203">
        <f t="shared" si="2"/>
        <v>0</v>
      </c>
      <c r="F27" s="134">
        <f t="shared" si="2"/>
        <v>0</v>
      </c>
      <c r="G27" s="201">
        <f t="shared" si="2"/>
        <v>0</v>
      </c>
      <c r="H27" s="202">
        <f t="shared" si="2"/>
        <v>0</v>
      </c>
      <c r="I27" s="203">
        <f t="shared" si="2"/>
        <v>0</v>
      </c>
      <c r="J27" s="134">
        <f t="shared" si="2"/>
        <v>0</v>
      </c>
      <c r="K27" s="201">
        <f t="shared" si="2"/>
        <v>0</v>
      </c>
      <c r="L27" s="202">
        <f t="shared" si="2"/>
        <v>0</v>
      </c>
      <c r="M27" s="203">
        <f t="shared" si="2"/>
        <v>0</v>
      </c>
      <c r="N27" s="134">
        <f t="shared" si="2"/>
        <v>0</v>
      </c>
      <c r="O27" s="201">
        <f t="shared" si="2"/>
        <v>0</v>
      </c>
      <c r="P27" s="202">
        <f t="shared" si="2"/>
        <v>0</v>
      </c>
      <c r="Q27" s="203">
        <f t="shared" si="2"/>
        <v>0</v>
      </c>
      <c r="R27" s="134">
        <f t="shared" si="2"/>
        <v>0</v>
      </c>
      <c r="S27" s="201">
        <f t="shared" si="2"/>
        <v>0</v>
      </c>
      <c r="T27" s="202">
        <f t="shared" si="2"/>
        <v>0</v>
      </c>
      <c r="U27" s="203">
        <f t="shared" si="2"/>
        <v>0</v>
      </c>
      <c r="V27" s="134">
        <f t="shared" si="2"/>
        <v>0</v>
      </c>
      <c r="W27" s="201">
        <f t="shared" si="2"/>
        <v>0</v>
      </c>
      <c r="X27" s="202">
        <f t="shared" si="2"/>
        <v>0</v>
      </c>
      <c r="Y27" s="203">
        <f t="shared" si="2"/>
        <v>0</v>
      </c>
      <c r="Z27" s="233">
        <f t="shared" ref="Z27:AA27" si="3">SUM(Z25:Z26)</f>
        <v>0</v>
      </c>
      <c r="AA27" s="310">
        <f t="shared" si="3"/>
        <v>0</v>
      </c>
      <c r="AB27" s="206"/>
      <c r="AC27" s="206"/>
    </row>
    <row r="28" spans="1:30" s="273" customFormat="1" ht="12.75" customHeight="1" x14ac:dyDescent="0.2">
      <c r="A28" s="210"/>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c r="AB28" s="276"/>
      <c r="AC28" s="276"/>
    </row>
    <row r="29" spans="1:30" s="5" customFormat="1" ht="12.75" customHeight="1" x14ac:dyDescent="0.2">
      <c r="A29" s="45" t="s">
        <v>21</v>
      </c>
      <c r="B29" s="36">
        <f t="shared" ref="B29:AA29" si="4">SUM(B14+B22+B27)</f>
        <v>7246</v>
      </c>
      <c r="C29" s="60">
        <f t="shared" si="4"/>
        <v>204104.41</v>
      </c>
      <c r="D29" s="49">
        <f t="shared" si="4"/>
        <v>6344</v>
      </c>
      <c r="E29" s="22">
        <f t="shared" si="4"/>
        <v>203102.89</v>
      </c>
      <c r="F29" s="36">
        <f t="shared" si="4"/>
        <v>6824</v>
      </c>
      <c r="G29" s="60">
        <f t="shared" si="4"/>
        <v>320222.58</v>
      </c>
      <c r="H29" s="49">
        <f t="shared" si="4"/>
        <v>8439</v>
      </c>
      <c r="I29" s="22">
        <f t="shared" si="4"/>
        <v>358711.04000000004</v>
      </c>
      <c r="J29" s="36">
        <f t="shared" si="4"/>
        <v>7545</v>
      </c>
      <c r="K29" s="60">
        <f t="shared" si="4"/>
        <v>336592.25</v>
      </c>
      <c r="L29" s="49">
        <f t="shared" si="4"/>
        <v>6374</v>
      </c>
      <c r="M29" s="22">
        <f t="shared" si="4"/>
        <v>319590.55</v>
      </c>
      <c r="N29" s="36">
        <f t="shared" si="4"/>
        <v>5764</v>
      </c>
      <c r="O29" s="60">
        <f t="shared" si="4"/>
        <v>292814.27</v>
      </c>
      <c r="P29" s="49">
        <f t="shared" si="4"/>
        <v>3829</v>
      </c>
      <c r="Q29" s="22">
        <f t="shared" si="4"/>
        <v>265986.46999999997</v>
      </c>
      <c r="R29" s="36">
        <f t="shared" si="4"/>
        <v>5569</v>
      </c>
      <c r="S29" s="60">
        <f t="shared" si="4"/>
        <v>269898.81</v>
      </c>
      <c r="T29" s="49">
        <f t="shared" si="4"/>
        <v>3809</v>
      </c>
      <c r="U29" s="22">
        <f t="shared" si="4"/>
        <v>377811.68</v>
      </c>
      <c r="V29" s="36">
        <f t="shared" si="4"/>
        <v>5469</v>
      </c>
      <c r="W29" s="60">
        <f t="shared" si="4"/>
        <v>242959.75999999998</v>
      </c>
      <c r="X29" s="49">
        <f t="shared" si="4"/>
        <v>5164</v>
      </c>
      <c r="Y29" s="22">
        <f t="shared" si="4"/>
        <v>276511.51</v>
      </c>
      <c r="Z29" s="143">
        <f t="shared" si="4"/>
        <v>72376</v>
      </c>
      <c r="AA29" s="18">
        <f t="shared" si="4"/>
        <v>3468306.2199999997</v>
      </c>
      <c r="AB29" s="157"/>
      <c r="AC29" s="157"/>
    </row>
    <row r="30" spans="1:30" s="141" customFormat="1" ht="12.75" customHeight="1" x14ac:dyDescent="0.2">
      <c r="A30" s="277"/>
      <c r="B30" s="94"/>
      <c r="C30" s="278"/>
      <c r="D30" s="96"/>
      <c r="E30" s="279"/>
      <c r="F30" s="180"/>
      <c r="G30" s="278"/>
      <c r="H30" s="96"/>
      <c r="I30" s="279"/>
      <c r="J30" s="180"/>
      <c r="K30" s="278"/>
      <c r="L30" s="96"/>
      <c r="M30" s="279"/>
      <c r="N30" s="180"/>
      <c r="O30" s="278"/>
      <c r="P30" s="96"/>
      <c r="R30" s="94"/>
      <c r="S30" s="280"/>
      <c r="T30" s="119"/>
      <c r="U30" s="281"/>
      <c r="V30" s="180"/>
      <c r="W30" s="278"/>
      <c r="X30" s="96"/>
      <c r="Z30" s="130"/>
      <c r="AA30" s="282"/>
      <c r="AB30" s="161"/>
      <c r="AC30" s="161"/>
    </row>
    <row r="31" spans="1:30" s="167" customFormat="1" ht="12.75" customHeight="1" x14ac:dyDescent="0.2">
      <c r="A31" s="13" t="s">
        <v>33</v>
      </c>
      <c r="B31" s="94"/>
      <c r="C31" s="102"/>
      <c r="D31" s="170"/>
      <c r="E31" s="103"/>
      <c r="F31" s="94"/>
      <c r="G31" s="171"/>
      <c r="H31" s="170"/>
      <c r="I31" s="103"/>
      <c r="J31" s="180"/>
      <c r="K31" s="102"/>
      <c r="L31" s="170"/>
      <c r="M31" s="103"/>
      <c r="N31" s="180"/>
      <c r="O31" s="102"/>
      <c r="P31" s="170"/>
      <c r="Q31" s="103"/>
      <c r="R31" s="180"/>
      <c r="S31" s="102"/>
      <c r="T31" s="170"/>
      <c r="U31" s="103"/>
      <c r="V31" s="180"/>
      <c r="W31" s="102"/>
      <c r="X31" s="170"/>
      <c r="Y31" s="103"/>
      <c r="Z31" s="101"/>
      <c r="AA31" s="104"/>
      <c r="AB31" s="168"/>
      <c r="AC31" s="168"/>
    </row>
    <row r="32" spans="1:30" s="12" customFormat="1" x14ac:dyDescent="0.2">
      <c r="A32" s="212" t="s">
        <v>76</v>
      </c>
      <c r="B32" s="94"/>
      <c r="C32" s="219"/>
      <c r="D32" s="169"/>
      <c r="E32" s="213"/>
      <c r="F32" s="94"/>
      <c r="G32" s="219"/>
      <c r="H32" s="169"/>
      <c r="I32" s="213"/>
      <c r="J32" s="94"/>
      <c r="K32" s="219"/>
      <c r="L32" s="169"/>
      <c r="M32" s="213"/>
      <c r="N32" s="94"/>
      <c r="O32" s="219"/>
      <c r="P32" s="169"/>
      <c r="Q32" s="213"/>
      <c r="R32" s="94"/>
      <c r="S32" s="219"/>
      <c r="T32" s="169"/>
      <c r="U32" s="213"/>
      <c r="V32" s="94"/>
      <c r="W32" s="219"/>
      <c r="X32" s="169"/>
      <c r="Y32" s="213"/>
      <c r="Z32" s="143"/>
      <c r="AA32" s="24"/>
      <c r="AB32" s="158"/>
      <c r="AC32" s="158"/>
    </row>
    <row r="33" spans="1:30" s="5" customFormat="1" x14ac:dyDescent="0.2">
      <c r="A33" s="214" t="s">
        <v>99</v>
      </c>
      <c r="B33" s="94"/>
      <c r="C33" s="219"/>
      <c r="D33" s="169"/>
      <c r="E33" s="213"/>
      <c r="F33" s="94"/>
      <c r="G33" s="219"/>
      <c r="H33" s="169"/>
      <c r="I33" s="213"/>
      <c r="J33" s="94"/>
      <c r="K33" s="219"/>
      <c r="L33" s="169"/>
      <c r="M33" s="213"/>
      <c r="N33" s="94"/>
      <c r="O33" s="219"/>
      <c r="P33" s="169"/>
      <c r="Q33" s="213"/>
      <c r="R33" s="94"/>
      <c r="S33" s="219"/>
      <c r="T33" s="169"/>
      <c r="U33" s="213"/>
      <c r="V33" s="94"/>
      <c r="W33" s="219"/>
      <c r="X33" s="169"/>
      <c r="Y33" s="213"/>
      <c r="Z33" s="143"/>
      <c r="AA33" s="24"/>
      <c r="AB33" s="157"/>
      <c r="AC33" s="157"/>
    </row>
    <row r="34" spans="1:30" s="5" customFormat="1" x14ac:dyDescent="0.2">
      <c r="A34" s="214" t="s">
        <v>88</v>
      </c>
      <c r="B34" s="94"/>
      <c r="C34" s="219"/>
      <c r="D34" s="169"/>
      <c r="E34" s="213"/>
      <c r="F34" s="94"/>
      <c r="G34" s="219"/>
      <c r="H34" s="169"/>
      <c r="I34" s="213"/>
      <c r="J34" s="94"/>
      <c r="K34" s="219"/>
      <c r="L34" s="169"/>
      <c r="M34" s="213"/>
      <c r="N34" s="94"/>
      <c r="O34" s="219"/>
      <c r="P34" s="169"/>
      <c r="Q34" s="213"/>
      <c r="R34" s="94"/>
      <c r="S34" s="219"/>
      <c r="T34" s="169"/>
      <c r="U34" s="213"/>
      <c r="V34" s="94"/>
      <c r="W34" s="219"/>
      <c r="X34" s="169"/>
      <c r="Y34" s="213"/>
      <c r="Z34" s="143"/>
      <c r="AA34" s="24"/>
      <c r="AB34" s="157"/>
      <c r="AC34" s="157"/>
    </row>
    <row r="35" spans="1:30" s="5" customFormat="1" x14ac:dyDescent="0.2">
      <c r="A35" s="214" t="s">
        <v>77</v>
      </c>
      <c r="B35" s="146"/>
      <c r="C35" s="221"/>
      <c r="D35" s="215"/>
      <c r="E35" s="240"/>
      <c r="F35" s="146"/>
      <c r="G35" s="221"/>
      <c r="H35" s="215"/>
      <c r="I35" s="240"/>
      <c r="J35" s="146"/>
      <c r="K35" s="221"/>
      <c r="L35" s="215"/>
      <c r="M35" s="240"/>
      <c r="N35" s="146"/>
      <c r="O35" s="221"/>
      <c r="P35" s="215"/>
      <c r="Q35" s="240"/>
      <c r="R35" s="146"/>
      <c r="S35" s="221"/>
      <c r="T35" s="215"/>
      <c r="U35" s="240"/>
      <c r="V35" s="146"/>
      <c r="W35" s="221"/>
      <c r="X35" s="215"/>
      <c r="Y35" s="240"/>
      <c r="Z35" s="147"/>
      <c r="AA35" s="241"/>
      <c r="AB35" s="157"/>
      <c r="AC35" s="157"/>
    </row>
    <row r="36" spans="1:30" s="7" customFormat="1" ht="12.75" customHeight="1" x14ac:dyDescent="0.2">
      <c r="A36" s="13" t="s">
        <v>92</v>
      </c>
      <c r="B36" s="243">
        <f t="shared" ref="B36:AA36" si="5">SUM(B32:B35)</f>
        <v>0</v>
      </c>
      <c r="C36" s="176">
        <f t="shared" si="5"/>
        <v>0</v>
      </c>
      <c r="D36" s="244">
        <f t="shared" si="5"/>
        <v>0</v>
      </c>
      <c r="E36" s="177">
        <f t="shared" si="5"/>
        <v>0</v>
      </c>
      <c r="F36" s="243">
        <f t="shared" si="5"/>
        <v>0</v>
      </c>
      <c r="G36" s="176">
        <f t="shared" si="5"/>
        <v>0</v>
      </c>
      <c r="H36" s="244">
        <f t="shared" si="5"/>
        <v>0</v>
      </c>
      <c r="I36" s="177">
        <f t="shared" si="5"/>
        <v>0</v>
      </c>
      <c r="J36" s="243">
        <f t="shared" si="5"/>
        <v>0</v>
      </c>
      <c r="K36" s="176">
        <f t="shared" si="5"/>
        <v>0</v>
      </c>
      <c r="L36" s="244">
        <f t="shared" si="5"/>
        <v>0</v>
      </c>
      <c r="M36" s="177">
        <f t="shared" si="5"/>
        <v>0</v>
      </c>
      <c r="N36" s="243">
        <f t="shared" si="5"/>
        <v>0</v>
      </c>
      <c r="O36" s="176">
        <f t="shared" si="5"/>
        <v>0</v>
      </c>
      <c r="P36" s="244">
        <f t="shared" si="5"/>
        <v>0</v>
      </c>
      <c r="Q36" s="177">
        <f t="shared" si="5"/>
        <v>0</v>
      </c>
      <c r="R36" s="243">
        <f t="shared" si="5"/>
        <v>0</v>
      </c>
      <c r="S36" s="176">
        <f t="shared" si="5"/>
        <v>0</v>
      </c>
      <c r="T36" s="244">
        <f t="shared" si="5"/>
        <v>0</v>
      </c>
      <c r="U36" s="177">
        <f t="shared" si="5"/>
        <v>0</v>
      </c>
      <c r="V36" s="243">
        <f t="shared" si="5"/>
        <v>0</v>
      </c>
      <c r="W36" s="176">
        <f t="shared" si="5"/>
        <v>0</v>
      </c>
      <c r="X36" s="244">
        <f t="shared" si="5"/>
        <v>0</v>
      </c>
      <c r="Y36" s="177">
        <f t="shared" si="5"/>
        <v>0</v>
      </c>
      <c r="Z36" s="250">
        <f t="shared" si="5"/>
        <v>0</v>
      </c>
      <c r="AA36" s="178">
        <f t="shared" si="5"/>
        <v>0</v>
      </c>
      <c r="AB36" s="150"/>
      <c r="AC36" s="162"/>
    </row>
    <row r="37" spans="1:30" s="7"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c r="AB37" s="150"/>
      <c r="AC37" s="162"/>
    </row>
    <row r="38" spans="1:30" s="291" customFormat="1" ht="12.75" customHeight="1" x14ac:dyDescent="0.2">
      <c r="A38" s="52" t="s">
        <v>101</v>
      </c>
      <c r="B38" s="74"/>
      <c r="C38" s="74">
        <f>Statewide!C38*0.4</f>
        <v>5400</v>
      </c>
      <c r="D38" s="52"/>
      <c r="E38" s="52">
        <f>Statewide!E38*0.4</f>
        <v>5400</v>
      </c>
      <c r="F38" s="74"/>
      <c r="G38" s="74">
        <f>Statewide!G38*0.4</f>
        <v>5400</v>
      </c>
      <c r="H38" s="52"/>
      <c r="I38" s="52">
        <f>Statewide!I38*0.4</f>
        <v>5400</v>
      </c>
      <c r="J38" s="74"/>
      <c r="K38" s="74">
        <f>Statewide!K38*0.4</f>
        <v>5400</v>
      </c>
      <c r="L38" s="52"/>
      <c r="M38" s="52">
        <f>Statewide!M38*0.4</f>
        <v>5400</v>
      </c>
      <c r="N38" s="74"/>
      <c r="O38" s="74">
        <f>Statewide!O38*0.4</f>
        <v>5400</v>
      </c>
      <c r="P38" s="52"/>
      <c r="Q38" s="52">
        <f>Statewide!Q38*0.4</f>
        <v>5400</v>
      </c>
      <c r="R38" s="74"/>
      <c r="S38" s="74">
        <f>Statewide!S38*0.4</f>
        <v>5400</v>
      </c>
      <c r="T38" s="52"/>
      <c r="U38" s="52">
        <f>Statewide!U38*0.4</f>
        <v>5400</v>
      </c>
      <c r="V38" s="74"/>
      <c r="W38" s="74">
        <f>Statewide!W38*0.4</f>
        <v>5400</v>
      </c>
      <c r="X38" s="52"/>
      <c r="Y38" s="52">
        <f>Statewide!Y38*0.4</f>
        <v>5400</v>
      </c>
      <c r="Z38" s="245"/>
      <c r="AA38" s="245">
        <f>SUM(B38:Z38)</f>
        <v>64800</v>
      </c>
    </row>
    <row r="39" spans="1:30" s="8"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239"/>
      <c r="AC39" s="239"/>
    </row>
    <row r="40" spans="1:30" s="263" customFormat="1" ht="25.5" x14ac:dyDescent="0.2">
      <c r="A40" s="254" t="s">
        <v>102</v>
      </c>
      <c r="B40" s="255"/>
      <c r="C40" s="256">
        <f>C29-C3-C36-(C38-C4)</f>
        <v>64092.130000000005</v>
      </c>
      <c r="D40" s="255"/>
      <c r="E40" s="256">
        <f>E29-E3-E36-(E38-E4)</f>
        <v>53836.020000000011</v>
      </c>
      <c r="F40" s="255"/>
      <c r="G40" s="256">
        <f>G29-G3-G36-(G38-G4)</f>
        <v>171306.30000000002</v>
      </c>
      <c r="H40" s="255"/>
      <c r="I40" s="256">
        <f>I29-I3-I36-(I38-I4)</f>
        <v>206183.11000000004</v>
      </c>
      <c r="J40" s="255"/>
      <c r="K40" s="256">
        <f>K29-K3-K36-(K38-K4)</f>
        <v>173357.57</v>
      </c>
      <c r="L40" s="255"/>
      <c r="M40" s="256">
        <f>M29-M3-M36-(M38-M4)</f>
        <v>166538.94999999998</v>
      </c>
      <c r="N40" s="255"/>
      <c r="O40" s="256">
        <f>O29-O3-O36-(O38-O4)</f>
        <v>131194.79</v>
      </c>
      <c r="P40" s="255"/>
      <c r="Q40" s="256">
        <f>Q29-Q3-Q36-(Q38-Q4)</f>
        <v>132386.88999999998</v>
      </c>
      <c r="R40" s="255"/>
      <c r="S40" s="256">
        <f>S29-S3-S36-(S38-S4)</f>
        <v>122554.4</v>
      </c>
      <c r="T40" s="255"/>
      <c r="U40" s="256">
        <f>U29-U3-U36-(U38-U4)</f>
        <v>228854.41999999998</v>
      </c>
      <c r="V40" s="255"/>
      <c r="W40" s="256">
        <f>W29-W3-W36-(W38-W4)</f>
        <v>93816.01999999999</v>
      </c>
      <c r="X40" s="255"/>
      <c r="Y40" s="256">
        <f>Y29-Y3-Y36-(Y38-Y4)</f>
        <v>137502.78</v>
      </c>
      <c r="Z40" s="255"/>
      <c r="AA40" s="256">
        <f>AA29-AA3-AA36-(AA38-AA4)</f>
        <v>1681623.3799999997</v>
      </c>
      <c r="AB40" s="261"/>
      <c r="AC40" s="261"/>
      <c r="AD40" s="262"/>
    </row>
    <row r="41" spans="1:30" x14ac:dyDescent="0.2">
      <c r="A41" s="8" t="s">
        <v>93</v>
      </c>
      <c r="AB41"/>
      <c r="AC41"/>
    </row>
    <row r="42" spans="1:30" x14ac:dyDescent="0.2">
      <c r="A42" s="8" t="s">
        <v>39</v>
      </c>
      <c r="AB42"/>
      <c r="AC42"/>
    </row>
    <row r="43" spans="1:30" x14ac:dyDescent="0.2">
      <c r="A43" s="8"/>
    </row>
  </sheetData>
  <mergeCells count="12">
    <mergeCell ref="B1:C1"/>
    <mergeCell ref="D1:E1"/>
    <mergeCell ref="F1:G1"/>
    <mergeCell ref="H1:I1"/>
    <mergeCell ref="J1:K1"/>
    <mergeCell ref="V1:W1"/>
    <mergeCell ref="X1:Y1"/>
    <mergeCell ref="L1:M1"/>
    <mergeCell ref="N1:O1"/>
    <mergeCell ref="P1:Q1"/>
    <mergeCell ref="R1:S1"/>
    <mergeCell ref="T1:U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style="12" customWidth="1"/>
    <col min="2" max="2" width="9.7109375" style="48" customWidth="1"/>
    <col min="3" max="3" width="14.5703125" style="2" customWidth="1"/>
    <col min="4" max="4" width="9.7109375" style="48" customWidth="1"/>
    <col min="5" max="5" width="14.5703125" style="2" customWidth="1"/>
    <col min="6" max="6" width="9.7109375" style="48" customWidth="1"/>
    <col min="7" max="7" width="14.5703125" style="2" customWidth="1"/>
    <col min="8" max="8" width="9.7109375" style="48" customWidth="1"/>
    <col min="9" max="9" width="14.5703125" style="2" customWidth="1"/>
    <col min="10" max="10" width="9.7109375" style="48" customWidth="1"/>
    <col min="11" max="11" width="14.5703125" style="2" customWidth="1"/>
    <col min="12" max="12" width="9.7109375" style="48" customWidth="1"/>
    <col min="13" max="13" width="14.5703125" style="2" customWidth="1"/>
    <col min="14" max="14" width="9.7109375" style="48" customWidth="1"/>
    <col min="15" max="15" width="14.5703125" style="2" customWidth="1"/>
    <col min="16" max="16" width="9.7109375" style="48" customWidth="1"/>
    <col min="17" max="17" width="14.5703125" style="2" customWidth="1"/>
    <col min="18" max="18" width="9.7109375" style="48" customWidth="1"/>
    <col min="19" max="19" width="14.5703125" style="2" customWidth="1"/>
    <col min="20" max="20" width="9.7109375" style="48" customWidth="1"/>
    <col min="21" max="21" width="14.5703125" style="2" customWidth="1"/>
    <col min="22" max="22" width="9.7109375" style="48" customWidth="1"/>
    <col min="23" max="23" width="14.5703125" style="2" customWidth="1"/>
    <col min="24" max="24" width="9.7109375" style="48" customWidth="1"/>
    <col min="25" max="25" width="14.5703125" style="2" customWidth="1"/>
    <col min="26" max="26" width="9.7109375" style="48" customWidth="1"/>
    <col min="27" max="27" width="14.5703125" style="20" customWidth="1"/>
    <col min="28" max="28" width="11.7109375" style="148" bestFit="1" customWidth="1"/>
    <col min="29" max="29" width="11.7109375" style="5" bestFit="1" customWidth="1"/>
    <col min="30" max="16384" width="9.140625" style="5"/>
  </cols>
  <sheetData>
    <row r="1" spans="1:29" ht="16.5" customHeight="1" x14ac:dyDescent="0.25">
      <c r="A1" s="46" t="s">
        <v>32</v>
      </c>
      <c r="B1" s="323" t="s">
        <v>0</v>
      </c>
      <c r="C1" s="323"/>
      <c r="D1" s="324" t="s">
        <v>1</v>
      </c>
      <c r="E1" s="324"/>
      <c r="F1" s="323" t="s">
        <v>2</v>
      </c>
      <c r="G1" s="323"/>
      <c r="H1" s="324" t="s">
        <v>3</v>
      </c>
      <c r="I1" s="324"/>
      <c r="J1" s="323" t="s">
        <v>4</v>
      </c>
      <c r="K1" s="323"/>
      <c r="L1" s="324" t="s">
        <v>5</v>
      </c>
      <c r="M1" s="324"/>
      <c r="N1" s="323" t="s">
        <v>6</v>
      </c>
      <c r="O1" s="323"/>
      <c r="P1" s="324" t="s">
        <v>7</v>
      </c>
      <c r="Q1" s="324"/>
      <c r="R1" s="323" t="s">
        <v>8</v>
      </c>
      <c r="S1" s="323"/>
      <c r="T1" s="324" t="s">
        <v>9</v>
      </c>
      <c r="U1" s="324"/>
      <c r="V1" s="323" t="s">
        <v>10</v>
      </c>
      <c r="W1" s="323"/>
      <c r="X1" s="324" t="s">
        <v>11</v>
      </c>
      <c r="Y1" s="324"/>
      <c r="Z1" s="325" t="s">
        <v>12</v>
      </c>
      <c r="AA1" s="325"/>
    </row>
    <row r="2" spans="1:29" s="12" customFormat="1" ht="12.75" customHeight="1" x14ac:dyDescent="0.2">
      <c r="A2" s="13" t="s">
        <v>104</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133" t="s">
        <v>14</v>
      </c>
      <c r="AB2" s="149"/>
    </row>
    <row r="3" spans="1:29" ht="12.75" customHeight="1" x14ac:dyDescent="0.2">
      <c r="A3" s="43" t="s">
        <v>50</v>
      </c>
      <c r="B3" s="36">
        <f>'01'!B3+'02'!B3+'03'!B3+'04'!B3+'05'!B3+'05 ACPE'!B3+'06'!B3+'07'!B3+'08'!B3+'09'!B3+'10'!B3+'11'!B3+'12'!B3+'18'!B3+'20'!B3+'25'!B3</f>
        <v>3629</v>
      </c>
      <c r="C3" s="34">
        <f>'01'!C3+'02'!C3+'03'!C3+'04'!C3+'05 ACPE'!C3+'05'!C3+'06'!C3+'07'!C3+'08'!C3+'09'!C3+'10'!C3+'11'!C3+'12'!C3+'18'!C3+'20'!C3+'25'!C3</f>
        <v>28702.51</v>
      </c>
      <c r="D3" s="49">
        <f>'01'!D3+'02'!D3+'03'!D3+'04'!D3+'05 ACPE'!D3+'05'!D3+'06'!D3+'07'!D3+'08'!D3+'09'!D3+'10'!D3+'11'!D3+'12'!D3+'18'!D3+'20'!D3+'25'!D3</f>
        <v>4217</v>
      </c>
      <c r="E3" s="3">
        <f>'01'!E3+'02'!E3+'03'!E3+'04'!E3+'05 ACPE'!E3+'05'!E3+'06'!E3+'07'!E3+'08'!E3+'09'!E3+'10'!E3+'11'!E3+'12'!E3+'18'!E3+'20'!E3+'25'!E3</f>
        <v>34106.639999999999</v>
      </c>
      <c r="F3" s="36">
        <f>'01'!F3+'02'!F3+'03'!F3+'04'!F3+'05 ACPE'!F3+'05'!F3+'06'!F3+'07'!F3+'08'!F3+'09'!F3+'10'!F3+'11'!F3+'12'!F3+'18'!F3+'20'!F3+'25'!F3</f>
        <v>3696</v>
      </c>
      <c r="G3" s="34">
        <f>'01'!G3+'02'!G3+'03'!G3+'04'!G3+'05 ACPE'!G3+'05'!G3+'06'!G3+'07'!G3+'08'!G3+'09'!G3+'10'!G3+'11'!G3+'12'!G3+'18'!G3+'20'!G3+'25'!G3</f>
        <v>26609.869999999995</v>
      </c>
      <c r="H3" s="49">
        <f>'01'!H3+'02'!H3+'03'!H3+'04'!H3+'05 ACPE'!H3+'05'!H3+'06'!H3+'07'!H3+'08'!H3+'09'!H3+'10'!H3+'11'!H3+'12'!H3+'18'!H3+'20'!H3+'25'!H3</f>
        <v>3520</v>
      </c>
      <c r="I3" s="3">
        <f>'01'!I3+'02'!I3+'03'!I3+'04'!I3+'05 ACPE'!I3+'05'!I3+'06'!I3+'07'!I3+'08'!I3+'09'!I3+'10'!I3+'11'!I3+'12'!I3+'18'!I3+'20'!I3+'25'!I3</f>
        <v>24924.7</v>
      </c>
      <c r="J3" s="36">
        <f>'01'!J3+'02'!J3+'03'!J3+'04'!J3+'05 ACPE'!J3+'05'!J3+'06'!J3+'07'!J3+'08'!J3+'09'!J3+'10'!J3+'11'!J3+'12'!J3+'18'!J3+'20'!J3+'25'!J3</f>
        <v>3213</v>
      </c>
      <c r="K3" s="34">
        <f>'01'!K3+'02'!K3+'03'!K3+'04'!K3+'05 ACPE'!K3+'05'!K3+'06'!K3+'07'!K3+'08'!K3+'09'!K3+'10'!K3+'11'!K3+'12'!K3+'18'!K3+'20'!K3+'25'!K3</f>
        <v>23204.659999999996</v>
      </c>
      <c r="L3" s="49">
        <f>'01'!L3+'02'!L3+'03'!L3+'04'!L3+'05 ACPE'!L3+'05'!L3+'06'!L3+'07'!L3+'08'!L3+'09'!L3+'10'!L3+'11'!L3+'12'!L3+'18'!L3+'20'!L3+'25'!L3</f>
        <v>2878</v>
      </c>
      <c r="M3" s="3">
        <f>'01'!M3+'02'!M3+'03'!M3+'04'!M3+'05 ACPE'!M3+'05'!M3+'06'!M3+'07'!M3+'08'!M3+'09'!M3+'10'!M3+'11'!M3+'12'!M3+'18'!M3+'20'!M3+'25'!M3</f>
        <v>19531.64</v>
      </c>
      <c r="N3" s="36">
        <f>'01'!N3+'02'!N3+'03'!N3+'04'!N3+'05 ACPE'!N3+'05'!N3+'06'!N3+'07'!N3+'08'!N3+'09'!N3+'10'!N3+'11'!N3+'12'!N3+'18'!N3+'20'!N3+'25'!N3</f>
        <v>3251</v>
      </c>
      <c r="O3" s="34">
        <f>'01'!O3+'02'!O3+'03'!O3+'04'!O3+'05 ACPE'!O3+'05'!O3+'06'!O3+'07'!O3+'08'!O3+'09'!O3+'10'!O3+'11'!O3+'12'!O3+'18'!O3+'20'!O3+'25'!O3</f>
        <v>21613.1</v>
      </c>
      <c r="P3" s="49">
        <f>'01'!P3+'02'!P3+'03'!P3+'04'!P3+'05 ACPE'!P3+'05'!P3+'06'!P3+'07'!P3+'08'!P3+'09'!P3+'10'!P3+'11'!P3+'12'!P3+'18'!P3+'20'!P3+'25'!P3</f>
        <v>3293</v>
      </c>
      <c r="Q3" s="3">
        <f>'01'!Q3+'02'!Q3+'03'!Q3+'04'!Q3+'05 ACPE'!Q3+'05'!Q3+'06'!Q3+'07'!Q3+'08'!Q3+'09'!Q3+'10'!Q3+'11'!Q3+'12'!Q3+'18'!Q3+'20'!Q3+'25'!Q3</f>
        <v>21835</v>
      </c>
      <c r="R3" s="36">
        <f>'01'!R3+'02'!R3+'03'!R3+'04'!R3+'05 ACPE'!R3+'05'!R3+'06'!R3+'07'!R3+'08'!R3+'09'!R3+'10'!R3+'11'!R3+'12'!R3+'18'!R3+'20'!R3+'25'!R3</f>
        <v>4369</v>
      </c>
      <c r="S3" s="34">
        <f>'01'!S3+'02'!S3+'03'!S3+'04'!S3+'05 ACPE'!S3+'05'!S3+'06'!S3+'07'!S3+'08'!S3+'09'!S3+'10'!S3+'11'!S3+'12'!S3+'18'!S3+'20'!S3+'25'!S3</f>
        <v>31750.32</v>
      </c>
      <c r="T3" s="49">
        <f>'01'!T3+'02'!T3+'03'!T3+'04'!T3+'05 ACPE'!T3+'05'!T3+'06'!T3+'07'!T3+'08'!T3+'09'!T3+'10'!T3+'11'!T3+'12'!T3+'18'!T3+'20'!T3+'25'!T3</f>
        <v>3794</v>
      </c>
      <c r="U3" s="3">
        <f>'01'!U3+'02'!U3+'03'!U3+'04'!U3+'05 ACPE'!U3+'05'!U3+'06'!U3+'07'!U3+'08'!U3+'09'!U3+'10'!U3+'11'!U3+'12'!U3+'18'!U3+'20'!U3+'25'!U3</f>
        <v>25837</v>
      </c>
      <c r="V3" s="36">
        <f>'01'!V3+'02'!V3+'03'!V3+'04'!V3+'05 ACPE'!V3+'05'!V3+'06'!V3+'07'!V3+'08'!V3+'09'!V3+'10'!V3+'11'!V3+'12'!V3+'18'!V3+'20'!V3+'25'!V3</f>
        <v>3847</v>
      </c>
      <c r="W3" s="34">
        <f>'01'!W3+'02'!W3+'03'!W3+'04'!W3+'05 ACPE'!W3+'05'!W3+'06'!W3+'07'!W3+'08'!W3+'09'!W3+'10'!W3+'11'!W3+'12'!W3+'18'!W3+'20'!W3+'25'!W3</f>
        <v>25978</v>
      </c>
      <c r="X3" s="49">
        <f>'01'!X3+'02'!X3+'03'!X3+'04'!X3+'05 ACPE'!X3+'05'!X3+'06'!X3+'07'!X3+'08'!X3+'09'!X3+'10'!X3+'11'!X3+'12'!X3+'18'!X3+'20'!X3+'25'!X3</f>
        <v>3340</v>
      </c>
      <c r="Y3" s="3">
        <f>'01'!Y3+'02'!Y3+'03'!Y3+'04'!Y3+'05 ACPE'!Y3+'05'!Y3+'06'!Y3+'07'!Y3+'08'!Y3+'09'!Y3+'10'!Y3+'11'!Y3+'12'!Y3+'18'!Y3+'20'!Y3+'25'!Y3</f>
        <v>22659</v>
      </c>
      <c r="Z3" s="143">
        <f>B3+D3+F3+H3+J3+L3+N3+P3+R3+T3+V3+X3</f>
        <v>43047</v>
      </c>
      <c r="AA3" s="143">
        <f>C3+E3+G3+I3+K3+M3+O3+Q3+S3+U3+W3+Y3</f>
        <v>306752.43999999994</v>
      </c>
      <c r="AC3" s="77"/>
    </row>
    <row r="4" spans="1:29" ht="12.75" customHeight="1" x14ac:dyDescent="0.2">
      <c r="A4" s="23" t="s">
        <v>51</v>
      </c>
      <c r="B4" s="38"/>
      <c r="C4" s="33">
        <f>'01'!C4+'02'!C4+'03'!C4+'04'!C4+'05 ACPE'!C4+'05'!C4+'06'!C4+'07'!C4+'08'!C4+'09'!C4+'10'!C4+'11'!C4+'12'!C4+'18'!C4+'20'!C4+'25'!C4</f>
        <v>3629</v>
      </c>
      <c r="E4" s="4">
        <f>'01'!E4+'02'!E4+'03'!E4+'04'!E4+'05 ACPE'!E4+'05'!E4+'06'!E4+'07'!E4+'08'!E4+'09'!E4+'10'!E4+'11'!E4+'12'!E4+'18'!E4+'20'!E4+'25'!E4</f>
        <v>4217</v>
      </c>
      <c r="F4" s="38"/>
      <c r="G4" s="33">
        <f>'01'!G4+'02'!G4+'03'!G4+'04'!G4+'05 ACPE'!G4+'05'!G4+'06'!G4+'07'!G4+'08'!G4+'09'!G4+'10'!G4+'11'!G4+'12'!G4+'18'!G4+'20'!G4+'25'!G4</f>
        <v>3696</v>
      </c>
      <c r="I4" s="4">
        <f>'01'!I4+'02'!I4+'03'!I4+'04'!I4+'05 ACPE'!I4+'05'!I4+'06'!I4+'07'!I4+'08'!I4+'09'!I4+'10'!I4+'11'!I4+'12'!I4+'18'!I4+'20'!I4+'25'!I4</f>
        <v>3520</v>
      </c>
      <c r="J4" s="38"/>
      <c r="K4" s="33">
        <f>'01'!K4+'02'!K4+'03'!K4+'04'!K4+'05 ACPE'!K4+'05'!K4+'06'!K4+'07'!K4+'08'!K4+'09'!K4+'10'!K4+'11'!K4+'12'!K4+'18'!K4+'20'!K4+'25'!K4</f>
        <v>3213</v>
      </c>
      <c r="M4" s="4">
        <f>'01'!M4+'02'!M4+'03'!M4+'04'!M4+'05 ACPE'!M4+'05'!M4+'06'!M4+'07'!M4+'08'!M4+'09'!M4+'10'!M4+'11'!M4+'12'!M4+'18'!M4+'20'!M4+'25'!M4</f>
        <v>2878</v>
      </c>
      <c r="N4" s="38"/>
      <c r="O4" s="33">
        <f>'01'!O4+'02'!O4+'03'!O4+'04'!O4+'05 ACPE'!O4+'05'!O4+'06'!O4+'07'!O4+'08'!O4+'09'!O4+'10'!O4+'11'!O4+'12'!O4+'18'!O4+'20'!O4+'25'!O4</f>
        <v>3251</v>
      </c>
      <c r="Q4" s="4">
        <f>'01'!Q4+'02'!Q4+'03'!Q4+'04'!Q4+'05 ACPE'!Q4+'05'!Q4+'06'!Q4+'07'!Q4+'08'!Q4+'09'!Q4+'10'!Q4+'11'!Q4+'12'!Q4+'18'!Q4+'20'!Q4+'25'!Q4</f>
        <v>3293</v>
      </c>
      <c r="R4" s="38"/>
      <c r="S4" s="33">
        <f>'01'!S4+'02'!S4+'03'!S4+'04'!S4+'05 ACPE'!S4+'05'!S4+'06'!S4+'07'!S4+'08'!S4+'09'!S4+'10'!S4+'11'!S4+'12'!S4+'18'!S4+'20'!S4+'25'!S4</f>
        <v>4369</v>
      </c>
      <c r="U4" s="4">
        <f>'01'!U4+'02'!U4+'03'!U4+'04'!U4+'05 ACPE'!U4+'05'!U4+'06'!U4+'07'!U4+'08'!U4+'09'!U4+'10'!U4+'11'!U4+'12'!U4+'18'!U4+'20'!U4+'25'!U4</f>
        <v>3794</v>
      </c>
      <c r="V4" s="38"/>
      <c r="W4" s="33">
        <f>'01'!W4+'02'!W4+'03'!W4+'04'!W4+'05 ACPE'!W4+'05'!W4+'06'!W4+'07'!W4+'08'!W4+'09'!W4+'10'!W4+'11'!W4+'12'!W4+'18'!W4+'20'!W4+'25'!W4</f>
        <v>3847</v>
      </c>
      <c r="Y4" s="4">
        <f>'01'!Y4+'02'!Y4+'03'!Y4+'04'!Y4+'05 ACPE'!Y4+'05'!Y4+'06'!Y4+'07'!Y4+'08'!Y4+'09'!Y4+'10'!Y4+'11'!Y4+'12'!Y4+'18'!Y4+'20'!Y4+'25'!Y4</f>
        <v>3340</v>
      </c>
      <c r="Z4" s="142"/>
      <c r="AA4" s="143">
        <f>C4+E4+G4+I4+K4+M4+O4+Q4+S4+U4+W4+Y4</f>
        <v>43047</v>
      </c>
      <c r="AC4" s="2"/>
    </row>
    <row r="5" spans="1:29" ht="12.75" customHeight="1" x14ac:dyDescent="0.2">
      <c r="A5" s="13" t="s">
        <v>15</v>
      </c>
      <c r="B5" s="36"/>
      <c r="C5" s="60">
        <f>SUM(C3:C4)</f>
        <v>32331.51</v>
      </c>
      <c r="D5" s="49"/>
      <c r="E5" s="22">
        <f>SUM(E3:E4)</f>
        <v>38323.64</v>
      </c>
      <c r="F5" s="36"/>
      <c r="G5" s="60">
        <f>SUM(G3:G4)</f>
        <v>30305.869999999995</v>
      </c>
      <c r="H5" s="49"/>
      <c r="I5" s="22">
        <f>SUM(I3:I4)</f>
        <v>28444.7</v>
      </c>
      <c r="J5" s="36"/>
      <c r="K5" s="60">
        <f>SUM(K3:K4)</f>
        <v>26417.659999999996</v>
      </c>
      <c r="L5" s="49"/>
      <c r="M5" s="22">
        <f>SUM(M3:M4)</f>
        <v>22409.64</v>
      </c>
      <c r="N5" s="36"/>
      <c r="O5" s="60">
        <f>SUM(O3:O4)</f>
        <v>24864.1</v>
      </c>
      <c r="P5" s="49"/>
      <c r="Q5" s="22">
        <f>SUM(Q3:Q4)</f>
        <v>25128</v>
      </c>
      <c r="R5" s="36"/>
      <c r="S5" s="60">
        <f>SUM(S3:S4)</f>
        <v>36119.32</v>
      </c>
      <c r="T5" s="49"/>
      <c r="U5" s="22">
        <f>SUM(U3:U4)</f>
        <v>29631</v>
      </c>
      <c r="V5" s="36"/>
      <c r="W5" s="60">
        <f>SUM(W3:W4)</f>
        <v>29825</v>
      </c>
      <c r="X5" s="49"/>
      <c r="Y5" s="22">
        <f>SUM(Y3:Y4)</f>
        <v>25999</v>
      </c>
      <c r="Z5" s="143"/>
      <c r="AA5" s="47">
        <f>C5+E5+G5+I5+K5+M5+O5+Q5+S5+U5+W5+Y5</f>
        <v>349799.43999999994</v>
      </c>
      <c r="AC5" s="77"/>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c r="AC6" s="77"/>
    </row>
    <row r="7" spans="1:29" s="23" customFormat="1" ht="12.75" customHeight="1" x14ac:dyDescent="0.2">
      <c r="A7" s="23" t="s">
        <v>105</v>
      </c>
      <c r="B7" s="69"/>
      <c r="C7" s="298">
        <f>'01'!C7+'02'!C7+'03'!C7+'04'!C7+'05 ACPE'!C7+'05'!C7+'06'!C7+'07'!C7+'08'!C7+'09'!C7+'10'!C7+'11'!C7+'12'!C7+'18'!C7+'20'!C7+'25'!C7</f>
        <v>1323048.1400000001</v>
      </c>
      <c r="D7" s="51"/>
      <c r="E7" s="299">
        <f>'01'!E7+'02'!E7+'03'!E7+'04'!E7+'05 ACPE'!E7+'05'!E7+'06'!E7+'07'!E7+'08'!E7+'09'!E7+'10'!E7+'11'!E7+'12'!E7+'18'!E7+'20'!E7+'25'!E7</f>
        <v>1512791.1</v>
      </c>
      <c r="F7" s="74"/>
      <c r="G7" s="298">
        <f>'01'!G7+'02'!G7+'03'!G7+'04'!G7+'05 ACPE'!G7+'05'!G7+'06'!G7+'07'!G7+'08'!G7+'09'!G7+'10'!G7+'11'!G7+'12'!G7+'18'!G7+'20'!G7+'25'!G7</f>
        <v>1229272.7200000002</v>
      </c>
      <c r="H7" s="52"/>
      <c r="I7" s="299">
        <f>'01'!I7+'02'!I7+'03'!I7+'04'!I7+'05 ACPE'!I7+'05'!I7+'06'!I7+'07'!I7+'08'!I7+'09'!I7+'10'!I7+'11'!I7+'12'!I7+'18'!I7+'20'!I7+'25'!I7</f>
        <v>1148872.17</v>
      </c>
      <c r="J7" s="74"/>
      <c r="K7" s="298">
        <f>'01'!K7+'02'!K7+'03'!K7+'04'!K7+'05 ACPE'!K7+'05'!K7+'06'!K7+'07'!K7+'08'!K7+'09'!K7+'10'!K7+'11'!K7+'12'!K7+'18'!K7+'20'!K7+'25'!K7</f>
        <v>1094520.3600000001</v>
      </c>
      <c r="L7" s="52"/>
      <c r="M7" s="299">
        <f>'01'!M7+'02'!M7+'03'!M7+'04'!M7+'05 ACPE'!M7+'05'!M7+'06'!M7+'07'!M7+'08'!M7+'09'!M7+'10'!M7+'11'!M7+'12'!M7+'18'!M7+'20'!M7+'25'!M7</f>
        <v>845576.6599999998</v>
      </c>
      <c r="N7" s="74"/>
      <c r="O7" s="298">
        <f>'01'!O7+'02'!O7+'03'!O7+'04'!O7+'05 ACPE'!O7+'05'!O7+'06'!O7+'07'!O7+'08'!O7+'09'!O7+'10'!O7+'11'!O7+'12'!O7+'18'!O7+'20'!O7+'25'!O7</f>
        <v>951848.04000000027</v>
      </c>
      <c r="P7" s="52"/>
      <c r="Q7" s="299">
        <f>'01'!Q7+'02'!Q7+'03'!Q7+'04'!Q7+'05 ACPE'!Q7+'05'!Q7+'06'!Q7+'07'!Q7+'08'!Q7+'09'!Q7+'10'!Q7+'11'!Q7+'12'!Q7+'18'!Q7+'20'!Q7+'25'!Q7</f>
        <v>1087974.5</v>
      </c>
      <c r="R7" s="74"/>
      <c r="S7" s="298">
        <f>'01'!S7+'02'!S7+'03'!S7+'04'!S7+'05 ACPE'!S7+'05'!S7+'06'!S7+'07'!S7+'08'!S7+'09'!S7+'10'!S7+'11'!S7+'12'!S7+'18'!S7+'20'!S7+'25'!S7</f>
        <v>1422160.41</v>
      </c>
      <c r="T7" s="52"/>
      <c r="U7" s="299">
        <f>'01'!U7+'02'!U7+'03'!U7+'04'!U7+'05 ACPE'!U7+'05'!U7+'06'!U7+'07'!U7+'08'!U7+'09'!U7+'10'!U7+'11'!U7+'12'!U7+'18'!U7+'20'!U7+'25'!U7</f>
        <v>1248763.3499999999</v>
      </c>
      <c r="V7" s="74"/>
      <c r="W7" s="298">
        <f>'01'!W7+'02'!W7+'03'!W7+'04'!W7+'05 ACPE'!W7+'05'!W7+'06'!W7+'07'!W7+'08'!W7+'09'!W7+'10'!W7+'11'!W7+'12'!W7+'18'!W7+'20'!W7+'25'!W7</f>
        <v>1309945.17</v>
      </c>
      <c r="X7" s="52"/>
      <c r="Y7" s="299">
        <f>'01'!Y7+'02'!Y7+'03'!Y7+'04'!Y7+'05 ACPE'!Y7+'05'!Y7+'06'!Y7+'07'!Y7+'08'!Y7+'09'!Y7+'10'!Y7+'11'!Y7+'12'!Y7+'18'!Y7+'20'!Y7+'25'!Y7</f>
        <v>1184358.7300000002</v>
      </c>
      <c r="Z7" s="245"/>
      <c r="AA7" s="312">
        <f>C7+E7+G7+I7+K7+M7+O7+Q7+S7+U7+W7+Y7</f>
        <v>14359131.350000001</v>
      </c>
      <c r="AB7" s="238"/>
      <c r="AC7" s="299"/>
    </row>
    <row r="8" spans="1:29" ht="12.75" customHeight="1" x14ac:dyDescent="0.2">
      <c r="A8" s="13"/>
      <c r="B8" s="69"/>
      <c r="C8" s="60"/>
      <c r="D8" s="51"/>
      <c r="E8" s="22"/>
      <c r="F8" s="74"/>
      <c r="G8" s="60"/>
      <c r="H8" s="52"/>
      <c r="I8" s="22"/>
      <c r="J8" s="74"/>
      <c r="K8" s="60"/>
      <c r="L8" s="52"/>
      <c r="M8" s="22"/>
      <c r="N8" s="74"/>
      <c r="O8" s="60"/>
      <c r="P8" s="52"/>
      <c r="Q8" s="22"/>
      <c r="R8" s="74"/>
      <c r="S8" s="60"/>
      <c r="T8" s="52"/>
      <c r="U8" s="22"/>
      <c r="V8" s="74"/>
      <c r="W8" s="60"/>
      <c r="X8" s="52"/>
      <c r="Y8" s="22"/>
      <c r="Z8" s="245"/>
      <c r="AA8" s="19"/>
      <c r="AC8" s="29"/>
    </row>
    <row r="9" spans="1:29" ht="12.75" customHeight="1" x14ac:dyDescent="0.2">
      <c r="A9" s="13" t="s">
        <v>26</v>
      </c>
      <c r="B9" s="38"/>
      <c r="C9" s="32"/>
      <c r="F9" s="38"/>
      <c r="G9" s="32"/>
      <c r="J9" s="38"/>
      <c r="K9" s="32"/>
      <c r="N9" s="38"/>
      <c r="O9" s="32"/>
      <c r="R9" s="38"/>
      <c r="S9" s="32"/>
      <c r="V9" s="38"/>
      <c r="W9" s="32"/>
      <c r="Z9" s="142"/>
      <c r="AA9" s="28"/>
    </row>
    <row r="10" spans="1:29" ht="12.75" customHeight="1" x14ac:dyDescent="0.2">
      <c r="A10" s="11" t="s">
        <v>28</v>
      </c>
      <c r="B10" s="36">
        <f>'01'!B10+'02'!B10+'03'!B10+'04'!B10+'05 ACPE'!B10+'05'!B10+'06'!B10+'07'!B10+'08'!B10+'09'!B10+'10'!B10+'11'!B10+'12'!B10+'18'!B10+'20'!B10+'25'!B10</f>
        <v>1850</v>
      </c>
      <c r="C10" s="34">
        <f>'01'!C10+'02'!C10+'03'!C10+'04'!C10+'05 ACPE'!C10+'05'!C10+'06'!C10+'07'!C10+'08'!C10+'09'!C10+'10'!C10+'11'!C10+'12'!C10+'18'!C10+'20'!C10+'25'!C10</f>
        <v>43158.05</v>
      </c>
      <c r="D10" s="49">
        <f>'01'!D10+'02'!D10+'03'!D10+'04'!D10+'05 ACPE'!D10+'05'!D10+'06'!D10+'07'!D10+'08'!D10+'09'!D10+'10'!D10+'11'!D10+'12'!D10+'18'!D10+'20'!D10+'25'!D10</f>
        <v>2060</v>
      </c>
      <c r="E10" s="3">
        <f>'01'!E10+'02'!E10+'03'!E10+'04'!E10+'05 ACPE'!E10+'05'!E10+'06'!E10+'07'!E10+'08'!E10+'09'!E10+'10'!E10+'11'!E10+'12'!E10+'18'!E10+'20'!E10+'25'!E10</f>
        <v>68710.59</v>
      </c>
      <c r="F10" s="36">
        <f>'01'!F10+'02'!F10+'03'!F10+'04'!F10+'05 ACPE'!F10+'05'!F10+'06'!F10+'07'!F10+'08'!F10+'09'!F10+'10'!F10+'11'!F10+'12'!F10+'18'!F10+'20'!F10+'25'!F10</f>
        <v>1850</v>
      </c>
      <c r="G10" s="34">
        <f>'01'!G10+'02'!G10+'03'!G10+'04'!G10+'05 ACPE'!G10+'05'!G10+'06'!G10+'07'!G10+'08'!G10+'09'!G10+'10'!G10+'11'!G10+'12'!G10+'18'!G10+'20'!G10+'25'!G10</f>
        <v>63414.27</v>
      </c>
      <c r="H10" s="49">
        <f>'01'!H10+'02'!H10+'03'!H10+'04'!H10+'05 ACPE'!H10+'05'!H10+'06'!H10+'07'!H10+'08'!H10+'09'!H10+'10'!H10+'11'!H10+'12'!H10+'18'!H10+'20'!H10+'25'!H10</f>
        <v>1767</v>
      </c>
      <c r="I10" s="3">
        <f>'01'!I10+'02'!I10+'03'!I10+'04'!I10+'05 ACPE'!I10+'05'!I10+'06'!I10+'07'!I10+'08'!I10+'09'!I10+'10'!I10+'11'!I10+'12'!I10+'18'!I10+'20'!I10+'25'!I10</f>
        <v>46592.94</v>
      </c>
      <c r="J10" s="36">
        <f>'01'!J10+'02'!J10+'03'!J10+'04'!J10+'05 ACPE'!J10+'05'!J10+'06'!J10+'07'!J10+'08'!J10+'09'!J10+'10'!J10+'11'!J10+'12'!J10+'18'!J10+'20'!J10+'25'!J10</f>
        <v>1463</v>
      </c>
      <c r="K10" s="34">
        <f>'01'!K10+'02'!K10+'03'!K10+'04'!K10+'05 ACPE'!K10+'05'!K10+'06'!K10+'07'!K10+'08'!K10+'09'!K10+'10'!K10+'11'!K10+'12'!K10+'18'!K10+'20'!K10+'25'!K10</f>
        <v>47845.599999999999</v>
      </c>
      <c r="L10" s="49">
        <f>'01'!L10+'02'!L10+'03'!L10+'04'!L10+'05 ACPE'!L10+'05'!L10+'06'!L10+'07'!L10+'08'!L10+'09'!L10+'10'!L10+'11'!L10+'12'!L10+'18'!L10+'20'!L10+'25'!L10</f>
        <v>1361</v>
      </c>
      <c r="M10" s="3">
        <f>'01'!M10+'02'!M10+'03'!M10+'04'!M10+'05 ACPE'!M10+'05'!M10+'06'!M10+'07'!M10+'08'!M10+'09'!M10+'10'!M10+'11'!M10+'12'!M10+'18'!M10+'20'!M10+'25'!M10</f>
        <v>44760.880000000005</v>
      </c>
      <c r="N10" s="36">
        <f>'01'!N10+'02'!N10+'03'!N10+'04'!N10+'05 ACPE'!N10+'05'!N10+'06'!N10+'07'!N10+'08'!N10+'09'!N10+'10'!N10+'11'!N10+'12'!N10+'18'!N10+'20'!N10+'25'!N10</f>
        <v>1642</v>
      </c>
      <c r="O10" s="34">
        <f>'01'!O10+'02'!O10+'03'!O10+'04'!O10+'05 ACPE'!O10+'05'!O10+'06'!O10+'07'!O10+'08'!O10+'09'!O10+'10'!O10+'11'!O10+'12'!O10+'18'!O10+'20'!O10+'25'!O10</f>
        <v>56783.380000000005</v>
      </c>
      <c r="P10" s="49">
        <f>'01'!P10+'02'!P10+'03'!P10+'04'!P10+'05 ACPE'!P10+'05'!P10+'06'!P10+'07'!P10+'08'!P10+'09'!P10+'10'!P10+'11'!P10+'12'!P10+'18'!P10+'20'!P10+'25'!P10</f>
        <v>1620</v>
      </c>
      <c r="Q10" s="3">
        <f>'01'!Q10+'02'!Q10+'03'!Q10+'04'!Q10+'05 ACPE'!Q10+'05'!Q10+'06'!Q10+'07'!Q10+'08'!Q10+'09'!Q10+'10'!Q10+'11'!Q10+'12'!Q10+'18'!Q10+'20'!Q10+'25'!Q10</f>
        <v>55617.020000000004</v>
      </c>
      <c r="R10" s="36">
        <f>'01'!R10+'02'!R10+'03'!R10+'04'!R10+'05 ACPE'!R10+'05'!R10+'06'!R10+'07'!R10+'08'!R10+'09'!R10+'10'!R10+'11'!R10+'12'!R10+'18'!R10+'20'!R10+'25'!R10</f>
        <v>2224</v>
      </c>
      <c r="S10" s="34">
        <f>'01'!S10+'02'!S10+'03'!S10+'04'!S10+'05 ACPE'!S10+'05'!S10+'06'!S10+'07'!S10+'08'!S10+'09'!S10+'10'!S10+'11'!S10+'12'!S10+'18'!S10+'20'!S10+'25'!S10</f>
        <v>74279.41</v>
      </c>
      <c r="T10" s="49">
        <f>'01'!T10+'02'!T10+'03'!T10+'04'!T10+'05 ACPE'!T10+'05'!T10+'06'!T10+'07'!T10+'08'!T10+'09'!T10+'10'!T10+'11'!T10+'12'!T10+'18'!T10+'20'!T10+'25'!T10</f>
        <v>1978</v>
      </c>
      <c r="U10" s="3">
        <f>'01'!U10+'02'!U10+'03'!U10+'04'!U10+'05 ACPE'!U10+'05'!U10+'06'!U10+'07'!U10+'08'!U10+'09'!U10+'10'!U10+'11'!U10+'12'!U10+'18'!U10+'20'!U10+'25'!U10</f>
        <v>69275.19</v>
      </c>
      <c r="V10" s="36">
        <f>'01'!V10+'02'!V10+'03'!V10+'04'!V10+'05 ACPE'!V10+'05'!V10+'06'!V10+'07'!V10+'08'!V10+'09'!V10+'10'!V10+'11'!V10+'12'!V10+'18'!V10+'20'!V10+'25'!V10</f>
        <v>1884</v>
      </c>
      <c r="W10" s="34">
        <f>'01'!W10+'02'!W10+'03'!W10+'04'!W10+'05 ACPE'!W10+'05'!W10+'06'!W10+'07'!W10+'08'!W10+'09'!W10+'10'!W10+'11'!W10+'12'!W10+'18'!W10+'20'!W10+'25'!W10</f>
        <v>72730.09</v>
      </c>
      <c r="X10" s="49">
        <f>'01'!X10+'02'!X10+'03'!X10+'04'!X10+'05 ACPE'!X10+'05'!X10+'06'!X10+'07'!X10+'08'!X10+'09'!X10+'10'!X10+'11'!X10+'12'!X10+'18'!X10+'20'!X10+'25'!X10</f>
        <v>1578</v>
      </c>
      <c r="Y10" s="3">
        <f>'01'!Y10+'02'!Y10+'03'!Y10+'04'!Y10+'05 ACPE'!Y10+'05'!Y10+'06'!Y10+'07'!Y10+'08'!Y10+'09'!Y10+'10'!Y10+'11'!Y10+'12'!Y10+'18'!Y10+'20'!Y10+'25'!Y10</f>
        <v>54210.12000000001</v>
      </c>
      <c r="Z10" s="142">
        <f t="shared" ref="Z10:AA13" si="0">B10+D10+F10+H10+J10+L10+N10+P10+R10+T10+V10+X10</f>
        <v>21277</v>
      </c>
      <c r="AA10" s="143">
        <f t="shared" si="0"/>
        <v>697377.54</v>
      </c>
      <c r="AC10" s="78"/>
    </row>
    <row r="11" spans="1:29" ht="12.75" customHeight="1" x14ac:dyDescent="0.2">
      <c r="A11" s="11" t="s">
        <v>29</v>
      </c>
      <c r="B11" s="36">
        <f>'01'!B11+'02'!B11+'03'!B11+'04'!B11+'05 ACPE'!B11+'05'!B11+'06'!B11+'07'!B11+'08'!B11+'09'!B11+'10'!B11+'11'!B11+'12'!B11+'18'!B11+'20'!B11+'25'!B11</f>
        <v>61</v>
      </c>
      <c r="C11" s="34">
        <f>'01'!C11+'02'!C11+'03'!C11+'04'!C11+'05 ACPE'!C11+'05'!C11+'06'!C11+'07'!C11+'08'!C11+'09'!C11+'10'!C11+'11'!C11+'12'!C11+'18'!C11+'20'!C11+'25'!C11</f>
        <v>3006.7499999999995</v>
      </c>
      <c r="D11" s="49">
        <f>'01'!D11+'02'!D11+'03'!D11+'04'!D11+'05 ACPE'!D11+'05'!D11+'06'!D11+'07'!D11+'08'!D11+'09'!D11+'10'!D11+'11'!D11+'12'!D11+'18'!D11+'20'!D11+'25'!D11</f>
        <v>75</v>
      </c>
      <c r="E11" s="3">
        <f>'01'!E11+'02'!E11+'03'!E11+'04'!E11+'05 ACPE'!E11+'05'!E11+'06'!E11+'07'!E11+'08'!E11+'09'!E11+'10'!E11+'11'!E11+'12'!E11+'18'!E11+'20'!E11+'25'!E11</f>
        <v>4479.4600000000009</v>
      </c>
      <c r="F11" s="36">
        <f>'01'!F11+'02'!F11+'03'!F11+'04'!F11+'05 ACPE'!F11+'05'!F11+'06'!F11+'07'!F11+'08'!F11+'09'!F11+'10'!F11+'11'!F11+'12'!F11+'18'!F11+'20'!F11+'25'!F11</f>
        <v>22</v>
      </c>
      <c r="G11" s="34">
        <f>'01'!G11+'02'!G11+'03'!G11+'04'!G11+'05 ACPE'!G11+'05'!G11+'06'!G11+'07'!G11+'08'!G11+'09'!G11+'10'!G11+'11'!G11+'12'!G11+'18'!G11+'20'!G11+'25'!G11</f>
        <v>903.65000000000009</v>
      </c>
      <c r="H11" s="49">
        <f>'01'!H11+'02'!H11+'03'!H11+'04'!H11+'05 ACPE'!H11+'05'!H11+'06'!H11+'07'!H11+'08'!H11+'09'!H11+'10'!H11+'11'!H11+'12'!H11+'18'!H11+'20'!H11+'25'!H11</f>
        <v>22</v>
      </c>
      <c r="I11" s="3">
        <f>'01'!I11+'02'!I11+'03'!I11+'04'!I11+'05 ACPE'!I11+'05'!I11+'06'!I11+'07'!I11+'08'!I11+'09'!I11+'10'!I11+'11'!I11+'12'!I11+'18'!I11+'20'!I11+'25'!I11</f>
        <v>750.00999999999988</v>
      </c>
      <c r="J11" s="36">
        <f>'01'!J11+'02'!J11+'03'!J11+'04'!J11+'05 ACPE'!J11+'05'!J11+'06'!J11+'07'!J11+'08'!J11+'09'!J11+'10'!J11+'11'!J11+'12'!J11+'18'!J11+'20'!J11+'25'!J11</f>
        <v>41</v>
      </c>
      <c r="K11" s="34">
        <f>'01'!K11+'02'!K11+'03'!K11+'04'!K11+'05 ACPE'!K11+'05'!K11+'06'!K11+'07'!K11+'08'!K11+'09'!K11+'10'!K11+'11'!K11+'12'!K11+'18'!K11+'20'!K11+'25'!K11</f>
        <v>700.45</v>
      </c>
      <c r="L11" s="49">
        <f>'01'!L11+'02'!L11+'03'!L11+'04'!L11+'05 ACPE'!L11+'05'!L11+'06'!L11+'07'!L11+'08'!L11+'09'!L11+'10'!L11+'11'!L11+'12'!L11+'18'!L11+'20'!L11+'25'!L11</f>
        <v>15</v>
      </c>
      <c r="M11" s="3">
        <f>'01'!M11+'02'!M11+'03'!M11+'04'!M11+'05 ACPE'!M11+'05'!M11+'06'!M11+'07'!M11+'08'!M11+'09'!M11+'10'!M11+'11'!M11+'12'!M11+'18'!M11+'20'!M11+'25'!M11</f>
        <v>213.77</v>
      </c>
      <c r="N11" s="36">
        <f>'01'!N11+'02'!N11+'03'!N11+'04'!N11+'05 ACPE'!N11+'05'!N11+'06'!N11+'07'!N11+'08'!N11+'09'!N11+'10'!N11+'11'!N11+'12'!N11+'18'!N11+'20'!N11+'25'!N11</f>
        <v>7</v>
      </c>
      <c r="O11" s="34">
        <f>'01'!O11+'02'!O11+'03'!O11+'04'!O11+'05 ACPE'!O11+'05'!O11+'06'!O11+'07'!O11+'08'!O11+'09'!O11+'10'!O11+'11'!O11+'12'!O11+'18'!O11+'20'!O11+'25'!O11</f>
        <v>130.61000000000001</v>
      </c>
      <c r="P11" s="49">
        <f>'01'!P11+'02'!P11+'03'!P11+'04'!P11+'05 ACPE'!P11+'05'!P11+'06'!P11+'07'!P11+'08'!P11+'09'!P11+'10'!P11+'11'!P11+'12'!P11+'18'!P11+'20'!P11+'25'!P11</f>
        <v>8</v>
      </c>
      <c r="Q11" s="3">
        <f>'01'!Q11+'02'!Q11+'03'!Q11+'04'!Q11+'05 ACPE'!Q11+'05'!Q11+'06'!Q11+'07'!Q11+'08'!Q11+'09'!Q11+'10'!Q11+'11'!Q11+'12'!Q11+'18'!Q11+'20'!Q11+'25'!Q11</f>
        <v>136.13999999999999</v>
      </c>
      <c r="R11" s="36">
        <f>'01'!R11+'02'!R11+'03'!R11+'04'!R11+'05 ACPE'!R11+'05'!R11+'06'!R11+'07'!R11+'08'!R11+'09'!R11+'10'!R11+'11'!R11+'12'!R11+'18'!R11+'20'!R11+'25'!R11</f>
        <v>28</v>
      </c>
      <c r="S11" s="34">
        <f>'01'!S11+'02'!S11+'03'!S11+'04'!S11+'05 ACPE'!S11+'05'!S11+'06'!S11+'07'!S11+'08'!S11+'09'!S11+'10'!S11+'11'!S11+'12'!S11+'18'!S11+'20'!S11+'25'!S11</f>
        <v>353.10999999999996</v>
      </c>
      <c r="T11" s="49">
        <f>'01'!T11+'02'!T11+'03'!T11+'04'!T11+'05 ACPE'!T11+'05'!T11+'06'!T11+'07'!T11+'08'!T11+'09'!T11+'10'!T11+'11'!T11+'12'!T11+'18'!T11+'20'!T11+'25'!T11</f>
        <v>18</v>
      </c>
      <c r="U11" s="3">
        <f>'01'!U11+'02'!U11+'03'!U11+'04'!U11+'05 ACPE'!U11+'05'!U11+'06'!U11+'07'!U11+'08'!U11+'09'!U11+'10'!U11+'11'!U11+'12'!U11+'18'!U11+'20'!U11+'25'!U11</f>
        <v>138.72</v>
      </c>
      <c r="V11" s="36">
        <f>'01'!V11+'02'!V11+'03'!V11+'04'!V11+'05 ACPE'!V11+'05'!V11+'06'!V11+'07'!V11+'08'!V11+'09'!V11+'10'!V11+'11'!V11+'12'!V11+'18'!V11+'20'!V11+'25'!V11</f>
        <v>35</v>
      </c>
      <c r="W11" s="34">
        <f>'01'!W11+'02'!W11+'03'!W11+'04'!W11+'05 ACPE'!W11+'05'!W11+'06'!W11+'07'!W11+'08'!W11+'09'!W11+'10'!W11+'11'!W11+'12'!W11+'18'!W11+'20'!W11+'25'!W11</f>
        <v>1816.48</v>
      </c>
      <c r="X11" s="49">
        <f>'01'!X11+'02'!X11+'03'!X11+'04'!X11+'05 ACPE'!X11+'05'!X11+'06'!X11+'07'!X11+'08'!X11+'09'!X11+'10'!X11+'11'!X11+'12'!X11+'18'!X11+'20'!X11+'25'!X11</f>
        <v>32</v>
      </c>
      <c r="Y11" s="3">
        <f>'01'!Y11+'02'!Y11+'03'!Y11+'04'!Y11+'05 ACPE'!Y11+'05'!Y11+'06'!Y11+'07'!Y11+'08'!Y11+'09'!Y11+'10'!Y11+'11'!Y11+'12'!Y11+'18'!Y11+'20'!Y11+'25'!Y11</f>
        <v>493.12999999999994</v>
      </c>
      <c r="Z11" s="142">
        <f t="shared" si="0"/>
        <v>364</v>
      </c>
      <c r="AA11" s="143">
        <f t="shared" si="0"/>
        <v>13122.28</v>
      </c>
      <c r="AC11" s="78"/>
    </row>
    <row r="12" spans="1:29" ht="12.75" customHeight="1" x14ac:dyDescent="0.2">
      <c r="A12" s="23" t="s">
        <v>35</v>
      </c>
      <c r="B12" s="36">
        <f>'01'!B12+'02'!B12+'03'!B12+'04'!B12+'05 ACPE'!B12+'05'!B12+'06'!B12+'07'!B12+'08'!B12+'09'!B12+'10'!B12+'11'!B12+'12'!B12+'18'!B12+'20'!B12+'25'!B12</f>
        <v>297</v>
      </c>
      <c r="C12" s="34">
        <f>'01'!C12+'02'!C12+'03'!C12+'04'!C12+'05 ACPE'!C12+'05'!C12+'06'!C12+'07'!C12+'08'!C12+'09'!C12+'10'!C12+'11'!C12+'12'!C12+'18'!C12+'20'!C12+'25'!C12</f>
        <v>12896.679999999998</v>
      </c>
      <c r="D12" s="49">
        <f>'01'!D12+'02'!D12+'03'!D12+'04'!D12+'05 ACPE'!D12+'05'!D12+'06'!D12+'07'!D12+'08'!D12+'09'!D12+'10'!D12+'11'!D12+'12'!D12+'18'!D12+'20'!D12+'25'!D12</f>
        <v>350</v>
      </c>
      <c r="E12" s="3">
        <f>'01'!E12+'02'!E12+'03'!E12+'04'!E12+'05 ACPE'!E12+'05'!E12+'06'!E12+'07'!E12+'08'!E12+'09'!E12+'10'!E12+'11'!E12+'12'!E12+'18'!E12+'20'!E12+'25'!E12</f>
        <v>17685.48</v>
      </c>
      <c r="F12" s="36">
        <f>'01'!F12+'02'!F12+'03'!F12+'04'!F12+'05 ACPE'!F12+'05'!F12+'06'!F12+'07'!F12+'08'!F12+'09'!F12+'10'!F12+'11'!F12+'12'!F12+'18'!F12+'20'!F12+'25'!F12</f>
        <v>363</v>
      </c>
      <c r="G12" s="34">
        <f>'01'!G12+'02'!G12+'03'!G12+'04'!G12+'05 ACPE'!G12+'05'!G12+'06'!G12+'07'!G12+'08'!G12+'09'!G12+'10'!G12+'11'!G12+'12'!G12+'18'!G12+'20'!G12+'25'!G12</f>
        <v>26228.93</v>
      </c>
      <c r="H12" s="49">
        <f>'01'!H12+'02'!H12+'03'!H12+'04'!H12+'05 ACPE'!H12+'05'!H12+'06'!H12+'07'!H12+'08'!H12+'09'!H12+'10'!H12+'11'!H12+'12'!H12+'18'!H12+'20'!H12+'25'!H12</f>
        <v>355</v>
      </c>
      <c r="I12" s="3">
        <f>'01'!I12+'02'!I12+'03'!I12+'04'!I12+'05 ACPE'!I12+'05'!I12+'06'!I12+'07'!I12+'08'!I12+'09'!I12+'10'!I12+'11'!I12+'12'!I12+'18'!I12+'20'!I12+'25'!I12</f>
        <v>26364.52</v>
      </c>
      <c r="J12" s="36">
        <f>'01'!J12+'02'!J12+'03'!J12+'04'!J12+'05 ACPE'!J12+'05'!J12+'06'!J12+'07'!J12+'08'!J12+'09'!J12+'10'!J12+'11'!J12+'12'!J12+'18'!J12+'20'!J12+'25'!J12</f>
        <v>240</v>
      </c>
      <c r="K12" s="34">
        <f>'01'!K12+'02'!K12+'03'!K12+'04'!K12+'05 ACPE'!K12+'05'!K12+'06'!K12+'07'!K12+'08'!K12+'09'!K12+'10'!K12+'11'!K12+'12'!K12+'18'!K12+'20'!K12+'25'!K12</f>
        <v>16661.080000000002</v>
      </c>
      <c r="L12" s="49">
        <f>'01'!L12+'02'!L12+'03'!L12+'04'!L12+'05 ACPE'!L12+'05'!L12+'06'!L12+'07'!L12+'08'!L12+'09'!L12+'10'!L12+'11'!L12+'12'!L12+'18'!L12+'20'!L12+'25'!L12</f>
        <v>193</v>
      </c>
      <c r="M12" s="3">
        <f>'01'!M12+'02'!M12+'03'!M12+'04'!M12+'05 ACPE'!M12+'05'!M12+'06'!M12+'07'!M12+'08'!M12+'09'!M12+'10'!M12+'11'!M12+'12'!M12+'18'!M12+'20'!M12+'25'!M12</f>
        <v>11588.08</v>
      </c>
      <c r="N12" s="36">
        <f>'01'!N12+'02'!N12+'03'!N12+'04'!N12+'05 ACPE'!N12+'05'!N12+'06'!N12+'07'!N12+'08'!N12+'09'!N12+'10'!N12+'11'!N12+'12'!N12+'18'!N12+'20'!N12+'25'!N12</f>
        <v>130</v>
      </c>
      <c r="O12" s="34">
        <f>'01'!O12+'02'!O12+'03'!O12+'04'!O12+'05 ACPE'!O12+'05'!O12+'06'!O12+'07'!O12+'08'!O12+'09'!O12+'10'!O12+'11'!O12+'12'!O12+'18'!O12+'20'!O12+'25'!O12</f>
        <v>9509.8799999999992</v>
      </c>
      <c r="P12" s="49">
        <f>'01'!P12+'02'!P12+'03'!P12+'04'!P12+'05 ACPE'!P12+'05'!P12+'06'!P12+'07'!P12+'08'!P12+'09'!P12+'10'!P12+'11'!P12+'12'!P12+'18'!P12+'20'!P12+'25'!P12</f>
        <v>182</v>
      </c>
      <c r="Q12" s="3">
        <f>'01'!Q12+'02'!Q12+'03'!Q12+'04'!Q12+'05 ACPE'!Q12+'05'!Q12+'06'!Q12+'07'!Q12+'08'!Q12+'09'!Q12+'10'!Q12+'11'!Q12+'12'!Q12+'18'!Q12+'20'!Q12+'25'!Q12</f>
        <v>22550.590000000004</v>
      </c>
      <c r="R12" s="36">
        <f>'01'!R12+'02'!R12+'03'!R12+'04'!R12+'05 ACPE'!R12+'05'!R12+'06'!R12+'07'!R12+'08'!R12+'09'!R12+'10'!R12+'11'!R12+'12'!R12+'18'!R12+'20'!R12+'25'!R12</f>
        <v>304</v>
      </c>
      <c r="S12" s="34">
        <f>'01'!S12+'02'!S12+'03'!S12+'04'!S12+'05 ACPE'!S12+'05'!S12+'06'!S12+'07'!S12+'08'!S12+'09'!S12+'10'!S12+'11'!S12+'12'!S12+'18'!S12+'20'!S12+'25'!S12</f>
        <v>23767.21</v>
      </c>
      <c r="T12" s="49">
        <f>'01'!T12+'02'!T12+'03'!T12+'04'!T12+'05 ACPE'!T12+'05'!T12+'06'!T12+'07'!T12+'08'!T12+'09'!T12+'10'!T12+'11'!T12+'12'!T12+'18'!T12+'20'!T12+'25'!T12</f>
        <v>192</v>
      </c>
      <c r="U12" s="3">
        <f>'01'!U12+'02'!U12+'03'!U12+'04'!U12+'05 ACPE'!U12+'05'!U12+'06'!U12+'07'!U12+'08'!U12+'09'!U12+'10'!U12+'11'!U12+'12'!U12+'18'!U12+'20'!U12+'25'!U12</f>
        <v>16535.59</v>
      </c>
      <c r="V12" s="36">
        <f>'01'!V12+'02'!V12+'03'!V12+'04'!V12+'05 ACPE'!V12+'05'!V12+'06'!V12+'07'!V12+'08'!V12+'09'!V12+'10'!V12+'11'!V12+'12'!V12+'18'!V12+'20'!V12+'25'!V12</f>
        <v>153</v>
      </c>
      <c r="W12" s="34">
        <f>'01'!W12+'02'!W12+'03'!W12+'04'!W12+'05 ACPE'!W12+'05'!W12+'06'!W12+'07'!W12+'08'!W12+'09'!W12+'10'!W12+'11'!W12+'12'!W12+'18'!W12+'20'!W12+'25'!W12</f>
        <v>12261.55</v>
      </c>
      <c r="X12" s="49">
        <f>'01'!X12+'02'!X12+'03'!X12+'04'!X12+'05 ACPE'!X12+'05'!X12+'06'!X12+'07'!X12+'08'!X12+'09'!X12+'10'!X12+'11'!X12+'12'!X12+'18'!X12+'20'!X12+'25'!X12</f>
        <v>140</v>
      </c>
      <c r="Y12" s="3">
        <f>'01'!Y12+'02'!Y12+'03'!Y12+'04'!Y12+'05 ACPE'!Y12+'05'!Y12+'06'!Y12+'07'!Y12+'08'!Y12+'09'!Y12+'10'!Y12+'11'!Y12+'12'!Y12+'18'!Y12+'20'!Y12+'25'!Y12</f>
        <v>9238.4</v>
      </c>
      <c r="Z12" s="142">
        <f t="shared" si="0"/>
        <v>2899</v>
      </c>
      <c r="AA12" s="143">
        <f t="shared" si="0"/>
        <v>205287.99</v>
      </c>
      <c r="AC12" s="78"/>
    </row>
    <row r="13" spans="1:29" ht="12.75" customHeight="1" x14ac:dyDescent="0.2">
      <c r="A13" s="23" t="s">
        <v>36</v>
      </c>
      <c r="B13" s="36">
        <f>'01'!B13+'02'!B13+'03'!B13+'04'!B13+'05 ACPE'!B13+'05'!B13+'06'!B13+'07'!B13+'08'!B13+'09'!B13+'10'!B13+'11'!B13+'12'!B13+'18'!B13+'20'!B13+'25'!B13</f>
        <v>0</v>
      </c>
      <c r="C13" s="34">
        <f>'01'!C13+'02'!C13+'03'!C13+'04'!C13+'05 ACPE'!C13+'05'!C13+'06'!C13+'07'!C13+'08'!C13+'09'!C13+'10'!C13+'11'!C13+'12'!C13+'18'!C13+'20'!C13+'25'!C13</f>
        <v>0</v>
      </c>
      <c r="D13" s="49">
        <f>'01'!D13+'02'!D13+'03'!D13+'04'!D13+'05 ACPE'!D13+'05'!D13+'06'!D13+'07'!D13+'08'!D13+'09'!D13+'10'!D13+'11'!D13+'12'!D13+'18'!D13+'20'!D13+'25'!D13</f>
        <v>1</v>
      </c>
      <c r="E13" s="3">
        <f>'01'!E13+'02'!E13+'03'!E13+'04'!E13+'05 ACPE'!E13+'05'!E13+'06'!E13+'07'!E13+'08'!E13+'09'!E13+'10'!E13+'11'!E13+'12'!E13+'18'!E13+'20'!E13+'25'!E13</f>
        <v>0</v>
      </c>
      <c r="F13" s="36">
        <f>'01'!F13+'02'!F13+'03'!F13+'04'!F13+'05 ACPE'!F13+'05'!F13+'06'!F13+'07'!F13+'08'!F13+'09'!F13+'10'!F13+'11'!F13+'12'!F13+'18'!F13+'20'!F13+'25'!F13</f>
        <v>5</v>
      </c>
      <c r="G13" s="34">
        <f>'01'!G13+'02'!G13+'03'!G13+'04'!G13+'05 ACPE'!G13+'05'!G13+'06'!G13+'07'!G13+'08'!G13+'09'!G13+'10'!G13+'11'!G13+'12'!G13+'18'!G13+'20'!G13+'25'!G13</f>
        <v>30</v>
      </c>
      <c r="H13" s="49">
        <f>'01'!H13+'02'!H13+'03'!H13+'04'!H13+'05 ACPE'!H13+'05'!H13+'06'!H13+'07'!H13+'08'!H13+'09'!H13+'10'!H13+'11'!H13+'12'!H13+'18'!H13+'20'!H13+'25'!H13</f>
        <v>3</v>
      </c>
      <c r="I13" s="3">
        <f>'01'!I13+'02'!I13+'03'!I13+'04'!I13+'05 ACPE'!I13+'05'!I13+'06'!I13+'07'!I13+'08'!I13+'09'!I13+'10'!I13+'11'!I13+'12'!I13+'18'!I13+'20'!I13+'25'!I13</f>
        <v>51</v>
      </c>
      <c r="J13" s="36">
        <f>'01'!J13+'02'!J13+'03'!J13+'04'!J13+'05 ACPE'!J13+'05'!J13+'06'!J13+'07'!J13+'08'!J13+'09'!J13+'10'!J13+'11'!J13+'12'!J13+'18'!J13+'20'!J13+'25'!J13</f>
        <v>2</v>
      </c>
      <c r="K13" s="34">
        <f>'01'!K13+'02'!K13+'03'!K13+'04'!K13+'05 ACPE'!K13+'05'!K13+'06'!K13+'07'!K13+'08'!K13+'09'!K13+'10'!K13+'11'!K13+'12'!K13+'18'!K13+'20'!K13+'25'!K13</f>
        <v>16</v>
      </c>
      <c r="L13" s="49">
        <f>'01'!L13+'02'!L13+'03'!L13+'04'!L13+'05 ACPE'!L13+'05'!L13+'06'!L13+'07'!L13+'08'!L13+'09'!L13+'10'!L13+'11'!L13+'12'!L13+'18'!L13+'20'!L13+'25'!L13</f>
        <v>3</v>
      </c>
      <c r="M13" s="3">
        <f>'01'!M13+'02'!M13+'03'!M13+'04'!M13+'05 ACPE'!M13+'05'!M13+'06'!M13+'07'!M13+'08'!M13+'09'!M13+'10'!M13+'11'!M13+'12'!M13+'18'!M13+'20'!M13+'25'!M13</f>
        <v>51</v>
      </c>
      <c r="N13" s="36">
        <f>'01'!N13+'02'!N13+'03'!N13+'04'!N13+'05 ACPE'!N13+'05'!N13+'06'!N13+'07'!N13+'08'!N13+'09'!N13+'10'!N13+'11'!N13+'12'!N13+'18'!N13+'20'!N13+'25'!N13</f>
        <v>11</v>
      </c>
      <c r="O13" s="34">
        <f>'01'!O13+'02'!O13+'03'!O13+'04'!O13+'05 ACPE'!O13+'05'!O13+'06'!O13+'07'!O13+'08'!O13+'09'!O13+'10'!O13+'11'!O13+'12'!O13+'18'!O13+'20'!O13+'25'!O13</f>
        <v>23</v>
      </c>
      <c r="P13" s="49">
        <f>'01'!P13+'02'!P13+'03'!P13+'04'!P13+'05 ACPE'!P13+'05'!P13+'06'!P13+'07'!P13+'08'!P13+'09'!P13+'10'!P13+'11'!P13+'12'!P13+'18'!P13+'20'!P13+'25'!P13</f>
        <v>2</v>
      </c>
      <c r="Q13" s="3">
        <f>'01'!Q13+'02'!Q13+'03'!Q13+'04'!Q13+'05 ACPE'!Q13+'05'!Q13+'06'!Q13+'07'!Q13+'08'!Q13+'09'!Q13+'10'!Q13+'11'!Q13+'12'!Q13+'18'!Q13+'20'!Q13+'25'!Q13</f>
        <v>0</v>
      </c>
      <c r="R13" s="36">
        <f>'01'!R13+'02'!R13+'03'!R13+'04'!R13+'05 ACPE'!R13+'05'!R13+'06'!R13+'07'!R13+'08'!R13+'09'!R13+'10'!R13+'11'!R13+'12'!R13+'18'!R13+'20'!R13+'25'!R13</f>
        <v>8</v>
      </c>
      <c r="S13" s="34">
        <f>'01'!S13+'02'!S13+'03'!S13+'04'!S13+'05 ACPE'!S13+'05'!S13+'06'!S13+'07'!S13+'08'!S13+'09'!S13+'10'!S13+'11'!S13+'12'!S13+'18'!S13+'20'!S13+'25'!S13</f>
        <v>37</v>
      </c>
      <c r="T13" s="49">
        <f>'01'!T13+'02'!T13+'03'!T13+'04'!T13+'05 ACPE'!T13+'05'!T13+'06'!T13+'07'!T13+'08'!T13+'09'!T13+'10'!T13+'11'!T13+'12'!T13+'18'!T13+'20'!T13+'25'!T13</f>
        <v>10</v>
      </c>
      <c r="U13" s="3">
        <f>'01'!U13+'02'!U13+'03'!U13+'04'!U13+'05 ACPE'!U13+'05'!U13+'06'!U13+'07'!U13+'08'!U13+'09'!U13+'10'!U13+'11'!U13+'12'!U13+'18'!U13+'20'!U13+'25'!U13</f>
        <v>270</v>
      </c>
      <c r="V13" s="36">
        <f>'01'!V13+'02'!V13+'03'!V13+'04'!V13+'05 ACPE'!V13+'05'!V13+'06'!V13+'07'!V13+'08'!V13+'09'!V13+'10'!V13+'11'!V13+'12'!V13+'18'!V13+'20'!V13+'25'!V13</f>
        <v>3</v>
      </c>
      <c r="W13" s="34">
        <f>'01'!W13+'02'!W13+'03'!W13+'04'!W13+'05 ACPE'!W13+'05'!W13+'06'!W13+'07'!W13+'08'!W13+'09'!W13+'10'!W13+'11'!W13+'12'!W13+'18'!W13+'20'!W13+'25'!W13</f>
        <v>46</v>
      </c>
      <c r="X13" s="49">
        <f>'01'!X13+'02'!X13+'03'!X13+'04'!X13+'05 ACPE'!X13+'05'!X13+'06'!X13+'07'!X13+'08'!X13+'09'!X13+'10'!X13+'11'!X13+'12'!X13+'18'!X13+'20'!X13+'25'!X13</f>
        <v>0</v>
      </c>
      <c r="Y13" s="3">
        <f>'01'!Y13+'02'!Y13+'03'!Y13+'04'!Y13+'05 ACPE'!Y13+'05'!Y13+'06'!Y13+'07'!Y13+'08'!Y13+'09'!Y13+'10'!Y13+'11'!Y13+'12'!Y13+'18'!Y13+'20'!Y13+'25'!Y13</f>
        <v>0</v>
      </c>
      <c r="Z13" s="142">
        <f t="shared" si="0"/>
        <v>48</v>
      </c>
      <c r="AA13" s="143">
        <f t="shared" si="0"/>
        <v>524</v>
      </c>
    </row>
    <row r="14" spans="1:29" ht="12.75" customHeight="1" x14ac:dyDescent="0.2">
      <c r="A14" s="44" t="s">
        <v>22</v>
      </c>
      <c r="B14" s="66">
        <f t="shared" ref="B14:AA14" si="1">SUM(B10:B13)</f>
        <v>2208</v>
      </c>
      <c r="C14" s="62">
        <f t="shared" si="1"/>
        <v>59061.48</v>
      </c>
      <c r="D14" s="64">
        <f t="shared" si="1"/>
        <v>2486</v>
      </c>
      <c r="E14" s="63">
        <f t="shared" si="1"/>
        <v>90875.53</v>
      </c>
      <c r="F14" s="66">
        <f t="shared" si="1"/>
        <v>2240</v>
      </c>
      <c r="G14" s="62">
        <f t="shared" si="1"/>
        <v>90576.85</v>
      </c>
      <c r="H14" s="64">
        <f t="shared" si="1"/>
        <v>2147</v>
      </c>
      <c r="I14" s="63">
        <f t="shared" si="1"/>
        <v>73758.47</v>
      </c>
      <c r="J14" s="66">
        <f t="shared" si="1"/>
        <v>1746</v>
      </c>
      <c r="K14" s="62">
        <f t="shared" si="1"/>
        <v>65223.13</v>
      </c>
      <c r="L14" s="64">
        <f t="shared" si="1"/>
        <v>1572</v>
      </c>
      <c r="M14" s="63">
        <f t="shared" si="1"/>
        <v>56613.73</v>
      </c>
      <c r="N14" s="66">
        <f t="shared" si="1"/>
        <v>1790</v>
      </c>
      <c r="O14" s="62">
        <f t="shared" si="1"/>
        <v>66446.87000000001</v>
      </c>
      <c r="P14" s="64">
        <f t="shared" si="1"/>
        <v>1812</v>
      </c>
      <c r="Q14" s="63">
        <f t="shared" si="1"/>
        <v>78303.75</v>
      </c>
      <c r="R14" s="66">
        <f t="shared" si="1"/>
        <v>2564</v>
      </c>
      <c r="S14" s="62">
        <f t="shared" si="1"/>
        <v>98436.73000000001</v>
      </c>
      <c r="T14" s="64">
        <f t="shared" si="1"/>
        <v>2198</v>
      </c>
      <c r="U14" s="63">
        <f t="shared" si="1"/>
        <v>86219.5</v>
      </c>
      <c r="V14" s="66">
        <f t="shared" si="1"/>
        <v>2075</v>
      </c>
      <c r="W14" s="62">
        <f t="shared" si="1"/>
        <v>86854.12</v>
      </c>
      <c r="X14" s="64">
        <f t="shared" si="1"/>
        <v>1750</v>
      </c>
      <c r="Y14" s="63">
        <f t="shared" si="1"/>
        <v>63941.650000000009</v>
      </c>
      <c r="Z14" s="246">
        <f t="shared" si="1"/>
        <v>24588</v>
      </c>
      <c r="AA14" s="47">
        <f t="shared" si="1"/>
        <v>916311.81</v>
      </c>
    </row>
    <row r="15" spans="1:29" s="12" customFormat="1" ht="12.75" customHeight="1" x14ac:dyDescent="0.2">
      <c r="A15" s="10"/>
      <c r="B15" s="36"/>
      <c r="C15" s="34"/>
      <c r="D15" s="49"/>
      <c r="E15" s="3"/>
      <c r="F15" s="36"/>
      <c r="G15" s="68"/>
      <c r="H15" s="49"/>
      <c r="I15" s="3"/>
      <c r="J15" s="36"/>
      <c r="K15" s="34"/>
      <c r="L15" s="49"/>
      <c r="M15" s="3"/>
      <c r="N15" s="36"/>
      <c r="O15" s="34"/>
      <c r="P15" s="49"/>
      <c r="Q15" s="3"/>
      <c r="R15" s="36"/>
      <c r="S15" s="34"/>
      <c r="T15" s="49"/>
      <c r="U15" s="3"/>
      <c r="V15" s="36"/>
      <c r="W15" s="34"/>
      <c r="X15" s="49"/>
      <c r="Y15" s="3"/>
      <c r="Z15" s="143"/>
      <c r="AA15" s="18"/>
      <c r="AB15" s="149"/>
    </row>
    <row r="16" spans="1:29" ht="12.75" customHeight="1" x14ac:dyDescent="0.2">
      <c r="A16" s="13" t="s">
        <v>27</v>
      </c>
      <c r="B16" s="67"/>
      <c r="C16" s="68"/>
      <c r="D16" s="23"/>
      <c r="E16" s="12"/>
      <c r="F16" s="67"/>
      <c r="G16" s="68"/>
      <c r="H16" s="23"/>
      <c r="I16" s="12"/>
      <c r="J16" s="67"/>
      <c r="K16" s="68"/>
      <c r="L16" s="23"/>
      <c r="M16" s="12"/>
      <c r="N16" s="67"/>
      <c r="O16" s="68"/>
      <c r="P16" s="23"/>
      <c r="Q16" s="12"/>
      <c r="R16" s="67"/>
      <c r="S16" s="68"/>
      <c r="T16" s="23"/>
      <c r="U16" s="12"/>
      <c r="V16" s="67"/>
      <c r="W16" s="68"/>
      <c r="X16" s="23"/>
      <c r="Y16" s="12"/>
      <c r="Z16" s="232"/>
      <c r="AA16" s="39"/>
    </row>
    <row r="17" spans="1:30" ht="12.75" customHeight="1" x14ac:dyDescent="0.2">
      <c r="A17" s="23" t="s">
        <v>79</v>
      </c>
      <c r="B17" s="36">
        <f>'01'!B17+'02'!B17+'03'!B17+'04'!B17+'05 ACPE'!B17+'05'!B17+'06'!B17+'07'!B17+'08'!B17+'09'!B17+'10'!B17+'11'!B17+'12'!B17+'18'!B17+'20'!B17+'25'!B17</f>
        <v>22</v>
      </c>
      <c r="C17" s="34">
        <f>'01'!C17+'02'!C17+'03'!C17+'04'!C17+'05 ACPE'!C17+'05'!C17+'06'!C17+'07'!C17+'08'!C17+'09'!C17+'10'!C17+'11'!C17+'12'!C17+'18'!C17+'20'!C17+'25'!C17</f>
        <v>808.28</v>
      </c>
      <c r="D17" s="49">
        <f>'01'!D17+'02'!D17+'03'!D17+'04'!D17+'05 ACPE'!D17+'05'!D17+'06'!D17+'07'!D17+'08'!D17+'09'!D17+'10'!D17+'11'!D17+'12'!D17+'18'!D17+'20'!D17+'25'!D17</f>
        <v>207</v>
      </c>
      <c r="E17" s="3">
        <f>'01'!E17+'02'!E17+'03'!E17+'04'!E17+'05 ACPE'!E17+'05'!E17+'06'!E17+'07'!E17+'08'!E17+'09'!E17+'10'!E17+'11'!E17+'12'!E17+'18'!E17+'20'!E17+'25'!E17</f>
        <v>6507.96</v>
      </c>
      <c r="F17" s="36">
        <f>'01'!F17+'02'!F17+'03'!F17+'04'!F17+'05 ACPE'!F17+'05'!F17+'06'!F17+'07'!F17+'08'!F17+'09'!F17+'10'!F17+'11'!F17+'12'!F17+'18'!F17+'20'!F17+'25'!F17</f>
        <v>49</v>
      </c>
      <c r="G17" s="34">
        <f>'01'!G17+'02'!G17+'03'!G17+'04'!G17+'05 ACPE'!G17+'05'!G17+'06'!G17+'07'!G17+'08'!G17+'09'!G17+'10'!G17+'11'!G17+'12'!G17+'18'!G17+'20'!G17+'25'!G17</f>
        <v>3961.1</v>
      </c>
      <c r="H17" s="49">
        <f>'01'!H17+'02'!H17+'03'!H17+'04'!H17+'05 ACPE'!H17+'05'!H17+'06'!H17+'07'!H17+'08'!H17+'09'!H17+'10'!H17+'11'!H17+'12'!H17+'18'!H17+'20'!H17+'25'!H17</f>
        <v>96</v>
      </c>
      <c r="I17" s="3">
        <f>'01'!I17+'02'!I17+'03'!I17+'04'!I17+'05 ACPE'!I17+'05'!I17+'06'!I17+'07'!I17+'08'!I17+'09'!I17+'10'!I17+'11'!I17+'12'!I17+'18'!I17+'20'!I17+'25'!I17</f>
        <v>3377.36</v>
      </c>
      <c r="J17" s="36">
        <f>'01'!J17+'02'!J17+'03'!J17+'04'!J17+'05 ACPE'!J17+'05'!J17+'06'!J17+'07'!J17+'08'!J17+'09'!J17+'10'!J17+'11'!J17+'12'!J17+'18'!J17+'20'!J17+'25'!J17</f>
        <v>64</v>
      </c>
      <c r="K17" s="34">
        <f>'01'!K17+'02'!K17+'03'!K17+'04'!K17+'05 ACPE'!K17+'05'!K17+'06'!K17+'07'!K17+'08'!K17+'09'!K17+'10'!K17+'11'!K17+'12'!K17+'18'!K17+'20'!K17+'25'!K17</f>
        <v>3100.32</v>
      </c>
      <c r="L17" s="49">
        <f>'01'!L17+'02'!L17+'03'!L17+'04'!L17+'05 ACPE'!L17+'05'!L17+'06'!L17+'07'!L17+'08'!L17+'09'!L17+'10'!L17+'11'!L17+'12'!L17+'18'!L17+'20'!L17+'25'!L17</f>
        <v>32</v>
      </c>
      <c r="M17" s="3">
        <f>'01'!M17+'02'!M17+'03'!M17+'04'!M17+'05 ACPE'!M17+'05'!M17+'06'!M17+'07'!M17+'08'!M17+'09'!M17+'10'!M17+'11'!M17+'12'!M17+'18'!M17+'20'!M17+'25'!M17</f>
        <v>1797.46</v>
      </c>
      <c r="N17" s="36">
        <f>'01'!N17+'02'!N17+'03'!N17+'04'!N17+'05 ACPE'!N17+'05'!N17+'06'!N17+'07'!N17+'08'!N17+'09'!N17+'10'!N17+'11'!N17+'12'!N17+'18'!N17+'20'!N17+'25'!N17</f>
        <v>71</v>
      </c>
      <c r="O17" s="34">
        <f>'01'!O17+'02'!O17+'03'!O17+'04'!O17+'05 ACPE'!O17+'05'!O17+'06'!O17+'07'!O17+'08'!O17+'09'!O17+'10'!O17+'11'!O17+'12'!O17+'18'!O17+'20'!O17+'25'!O17</f>
        <v>3204.46</v>
      </c>
      <c r="P17" s="49">
        <f>'01'!P17+'02'!P17+'03'!P17+'04'!P17+'05 ACPE'!P17+'05'!P17+'06'!P17+'07'!P17+'08'!P17+'09'!P17+'10'!P17+'11'!P17+'12'!P17+'18'!P17+'20'!P17+'25'!P17</f>
        <v>20</v>
      </c>
      <c r="Q17" s="3">
        <f>'01'!Q17+'02'!Q17+'03'!Q17+'04'!Q17+'05 ACPE'!Q17+'05'!Q17+'06'!Q17+'07'!Q17+'08'!Q17+'09'!Q17+'10'!Q17+'11'!Q17+'12'!Q17+'18'!Q17+'20'!Q17+'25'!Q17</f>
        <v>1541.76</v>
      </c>
      <c r="R17" s="36">
        <f>'01'!R17+'02'!R17+'03'!R17+'04'!R17+'05 ACPE'!R17+'05'!R17+'06'!R17+'07'!R17+'08'!R17+'09'!R17+'10'!R17+'11'!R17+'12'!R17+'18'!R17+'20'!R17+'25'!R17</f>
        <v>32</v>
      </c>
      <c r="S17" s="34">
        <f>'01'!S17+'02'!S17+'03'!S17+'04'!S17+'05 ACPE'!S17+'05'!S17+'06'!S17+'07'!S17+'08'!S17+'09'!S17+'10'!S17+'11'!S17+'12'!S17+'18'!S17+'20'!S17+'25'!S17</f>
        <v>2407.7800000000002</v>
      </c>
      <c r="T17" s="49">
        <f>'01'!T17+'02'!T17+'03'!T17+'04'!T17+'05 ACPE'!T17+'05'!T17+'06'!T17+'07'!T17+'08'!T17+'09'!T17+'10'!T17+'11'!T17+'12'!T17+'18'!T17+'20'!T17+'25'!T17</f>
        <v>65</v>
      </c>
      <c r="U17" s="3">
        <f>'01'!U17+'02'!U17+'03'!U17+'04'!U17+'05 ACPE'!U17+'05'!U17+'06'!U17+'07'!U17+'08'!U17+'09'!U17+'10'!U17+'11'!U17+'12'!U17+'18'!U17+'20'!U17+'25'!U17</f>
        <v>3246.7</v>
      </c>
      <c r="V17" s="36">
        <f>'01'!V17+'02'!V17+'03'!V17+'04'!V17+'05 ACPE'!V17+'05'!V17+'06'!V17+'07'!V17+'08'!V17+'09'!V17+'10'!V17+'11'!V17+'12'!V17+'18'!V17+'20'!V17+'25'!V17</f>
        <v>0</v>
      </c>
      <c r="W17" s="34">
        <f>'01'!W17+'02'!W17+'03'!W17+'04'!W17+'05 ACPE'!W17+'05'!W17+'06'!W17+'07'!W17+'08'!W17+'09'!W17+'10'!W17+'11'!W17+'12'!W17+'18'!W17+'20'!W17+'25'!W17</f>
        <v>0</v>
      </c>
      <c r="X17" s="49">
        <f>'01'!X17+'02'!X17+'03'!X17+'04'!X17+'05 ACPE'!X17+'05'!X17+'06'!X17+'07'!X17+'08'!X17+'09'!X17+'10'!X17+'11'!X17+'12'!X17+'18'!X17+'20'!X17+'25'!X17</f>
        <v>0</v>
      </c>
      <c r="Y17" s="3">
        <f>'01'!Y17+'02'!Y17+'03'!Y17+'04'!Y17+'05 ACPE'!Y17+'05'!Y17+'06'!Y17+'07'!Y17+'08'!Y17+'09'!Y17+'10'!Y17+'11'!Y17+'12'!Y17+'18'!Y17+'20'!Y17+'25'!Y17</f>
        <v>0</v>
      </c>
      <c r="Z17" s="143">
        <f t="shared" ref="Z17:AA21" si="2">B17+D17+F17+H17+J17+L17+N17+P17+R17+T17+V17+X17</f>
        <v>658</v>
      </c>
      <c r="AA17" s="143">
        <f t="shared" si="2"/>
        <v>29953.179999999997</v>
      </c>
    </row>
    <row r="18" spans="1:30" ht="12.75" customHeight="1" x14ac:dyDescent="0.2">
      <c r="A18" s="23" t="s">
        <v>24</v>
      </c>
      <c r="B18" s="36">
        <f>'01'!B18+'02'!B18+'03'!B18+'04'!B18+'05 ACPE'!B18+'05'!B18+'06'!B18+'07'!B18+'08'!B18+'09'!B18+'10'!B18+'11'!B18+'12'!B18+'18'!B18+'20'!B18+'25'!B18</f>
        <v>7</v>
      </c>
      <c r="C18" s="34">
        <f>'01'!C18+'02'!C18+'03'!C18+'04'!C18+'05 ACPE'!C18+'05'!C18+'06'!C18+'07'!C18+'08'!C18+'09'!C18+'10'!C18+'11'!C18+'12'!C18+'18'!C18+'20'!C18+'25'!C18</f>
        <v>2244.81</v>
      </c>
      <c r="D18" s="49">
        <f>'01'!D18+'02'!D18+'03'!D18+'04'!D18+'05 ACPE'!D18+'05'!D18+'06'!D18+'07'!D18+'08'!D18+'09'!D18+'10'!D18+'11'!D18+'12'!D18+'18'!D18+'20'!D18+'25'!D18</f>
        <v>7</v>
      </c>
      <c r="E18" s="3">
        <f>'01'!E18+'02'!E18+'03'!E18+'04'!E18+'05 ACPE'!E18+'05'!E18+'06'!E18+'07'!E18+'08'!E18+'09'!E18+'10'!E18+'11'!E18+'12'!E18+'18'!E18+'20'!E18+'25'!E18</f>
        <v>1667</v>
      </c>
      <c r="F18" s="36">
        <f>'01'!F18+'02'!F18+'03'!F18+'04'!F18+'05 ACPE'!F18+'05'!F18+'06'!F18+'07'!F18+'08'!F18+'09'!F18+'10'!F18+'11'!F18+'12'!F18+'18'!F18+'20'!F18+'25'!F18</f>
        <v>6</v>
      </c>
      <c r="G18" s="34">
        <f>'01'!G18+'02'!G18+'03'!G18+'04'!G18+'05 ACPE'!G18+'05'!G18+'06'!G18+'07'!G18+'08'!G18+'09'!G18+'10'!G18+'11'!G18+'12'!G18+'18'!G18+'20'!G18+'25'!G18</f>
        <v>1870.9999999999998</v>
      </c>
      <c r="H18" s="49">
        <f>'01'!H18+'02'!H18+'03'!H18+'04'!H18+'05 ACPE'!H18+'05'!H18+'06'!H18+'07'!H18+'08'!H18+'09'!H18+'10'!H18+'11'!H18+'12'!H18+'18'!H18+'20'!H18+'25'!H18</f>
        <v>4</v>
      </c>
      <c r="I18" s="3">
        <f>'01'!I18+'02'!I18+'03'!I18+'04'!I18+'05 ACPE'!I18+'05'!I18+'06'!I18+'07'!I18+'08'!I18+'09'!I18+'10'!I18+'11'!I18+'12'!I18+'18'!I18+'20'!I18+'25'!I18</f>
        <v>704.66</v>
      </c>
      <c r="J18" s="36">
        <f>'01'!J18+'02'!J18+'03'!J18+'04'!J18+'05 ACPE'!J18+'05'!J18+'06'!J18+'07'!J18+'08'!J18+'09'!J18+'10'!J18+'11'!J18+'12'!J18+'18'!J18+'20'!J18+'25'!J18</f>
        <v>4</v>
      </c>
      <c r="K18" s="34">
        <f>'01'!K18+'02'!K18+'03'!K18+'04'!K18+'05 ACPE'!K18+'05'!K18+'06'!K18+'07'!K18+'08'!K18+'09'!K18+'10'!K18+'11'!K18+'12'!K18+'18'!K18+'20'!K18+'25'!K18</f>
        <v>611.32000000000005</v>
      </c>
      <c r="L18" s="49">
        <f>'01'!L18+'02'!L18+'03'!L18+'04'!L18+'05 ACPE'!L18+'05'!L18+'06'!L18+'07'!L18+'08'!L18+'09'!L18+'10'!L18+'11'!L18+'12'!L18+'18'!L18+'20'!L18+'25'!L18</f>
        <v>3</v>
      </c>
      <c r="M18" s="3">
        <f>'01'!M18+'02'!M18+'03'!M18+'04'!M18+'05 ACPE'!M18+'05'!M18+'06'!M18+'07'!M18+'08'!M18+'09'!M18+'10'!M18+'11'!M18+'12'!M18+'18'!M18+'20'!M18+'25'!M18</f>
        <v>676.13</v>
      </c>
      <c r="N18" s="36">
        <f>'01'!N18+'02'!N18+'03'!N18+'04'!N18+'05 ACPE'!N18+'05'!N18+'06'!N18+'07'!N18+'08'!N18+'09'!N18+'10'!N18+'11'!N18+'12'!N18+'18'!N18+'20'!N18+'25'!N18</f>
        <v>4</v>
      </c>
      <c r="O18" s="34">
        <f>'01'!O18+'02'!O18+'03'!O18+'04'!O18+'05 ACPE'!O18+'05'!O18+'06'!O18+'07'!O18+'08'!O18+'09'!O18+'10'!O18+'11'!O18+'12'!O18+'18'!O18+'20'!O18+'25'!O18</f>
        <v>1879.06</v>
      </c>
      <c r="P18" s="49">
        <f>'01'!P18+'02'!P18+'03'!P18+'04'!P18+'05 ACPE'!P18+'05'!P18+'06'!P18+'07'!P18+'08'!P18+'09'!P18+'10'!P18+'11'!P18+'12'!P18+'18'!P18+'20'!P18+'25'!P18</f>
        <v>4</v>
      </c>
      <c r="Q18" s="3">
        <f>'01'!Q18+'02'!Q18+'03'!Q18+'04'!Q18+'05 ACPE'!Q18+'05'!Q18+'06'!Q18+'07'!Q18+'08'!Q18+'09'!Q18+'10'!Q18+'11'!Q18+'12'!Q18+'18'!Q18+'20'!Q18+'25'!Q18</f>
        <v>712.4</v>
      </c>
      <c r="R18" s="36">
        <f>'01'!R18+'02'!R18+'03'!R18+'04'!R18+'05 ACPE'!R18+'05'!R18+'06'!R18+'07'!R18+'08'!R18+'09'!R18+'10'!R18+'11'!R18+'12'!R18+'18'!R18+'20'!R18+'25'!R18</f>
        <v>8</v>
      </c>
      <c r="S18" s="34">
        <f>'01'!S18+'02'!S18+'03'!S18+'04'!S18+'05 ACPE'!S18+'05'!S18+'06'!S18+'07'!S18+'08'!S18+'09'!S18+'10'!S18+'11'!S18+'12'!S18+'18'!S18+'20'!S18+'25'!S18</f>
        <v>994.96</v>
      </c>
      <c r="T18" s="49">
        <f>'01'!T18+'02'!T18+'03'!T18+'04'!T18+'05 ACPE'!T18+'05'!T18+'06'!T18+'07'!T18+'08'!T18+'09'!T18+'10'!T18+'11'!T18+'12'!T18+'18'!T18+'20'!T18+'25'!T18</f>
        <v>6</v>
      </c>
      <c r="U18" s="3">
        <f>'01'!U18+'02'!U18+'03'!U18+'04'!U18+'05 ACPE'!U18+'05'!U18+'06'!U18+'07'!U18+'08'!U18+'09'!U18+'10'!U18+'11'!U18+'12'!U18+'18'!U18+'20'!U18+'25'!U18</f>
        <v>2062.7399999999998</v>
      </c>
      <c r="V18" s="36">
        <f>'01'!V18+'02'!V18+'03'!V18+'04'!V18+'05 ACPE'!V18+'05'!V18+'06'!V18+'07'!V18+'08'!V18+'09'!V18+'10'!V18+'11'!V18+'12'!V18+'18'!V18+'20'!V18+'25'!V18</f>
        <v>5</v>
      </c>
      <c r="W18" s="34">
        <f>'01'!W18+'02'!W18+'03'!W18+'04'!W18+'05 ACPE'!W18+'05'!W18+'06'!W18+'07'!W18+'08'!W18+'09'!W18+'10'!W18+'11'!W18+'12'!W18+'18'!W18+'20'!W18+'25'!W18</f>
        <v>932.12000000000012</v>
      </c>
      <c r="X18" s="49">
        <f>'01'!X18+'02'!X18+'03'!X18+'04'!X18+'05 ACPE'!X18+'05'!X18+'06'!X18+'07'!X18+'08'!X18+'09'!X18+'10'!X18+'11'!X18+'12'!X18+'18'!X18+'20'!X18+'25'!X18</f>
        <v>1</v>
      </c>
      <c r="Y18" s="3">
        <f>'01'!Y18+'02'!Y18+'03'!Y18+'04'!Y18+'05 ACPE'!Y18+'05'!Y18+'06'!Y18+'07'!Y18+'08'!Y18+'09'!Y18+'10'!Y18+'11'!Y18+'12'!Y18+'18'!Y18+'20'!Y18+'25'!Y18</f>
        <v>176.86</v>
      </c>
      <c r="Z18" s="143">
        <f t="shared" si="2"/>
        <v>59</v>
      </c>
      <c r="AA18" s="143">
        <f t="shared" si="2"/>
        <v>14533.060000000001</v>
      </c>
    </row>
    <row r="19" spans="1:30" ht="12.75" customHeight="1" x14ac:dyDescent="0.2">
      <c r="A19" s="23" t="s">
        <v>83</v>
      </c>
      <c r="B19" s="36">
        <f>'01'!B19+'02'!B19+'03'!B19+'04'!B19+'05 ACPE'!B19+'05'!B19+'06'!B19+'07'!B19+'08'!B19+'09'!B19+'10'!B19+'11'!B19+'12'!B19+'18'!B19+'20'!B19+'25'!B19</f>
        <v>64</v>
      </c>
      <c r="C19" s="34">
        <f>'01'!C19+'02'!C19+'03'!C19+'04'!C19+'05 ACPE'!C19+'05'!C19+'06'!C19+'07'!C19+'08'!C19+'09'!C19+'10'!C19+'11'!C19+'12'!C19+'18'!C19+'20'!C19+'25'!C19</f>
        <v>19998.75</v>
      </c>
      <c r="D19" s="49">
        <f>'01'!D19+'02'!D19+'03'!D19+'04'!D19+'05 ACPE'!D19+'05'!D19+'06'!D19+'07'!D19+'08'!D19+'09'!D19+'10'!D19+'11'!D19+'12'!D19+'18'!D19+'20'!D19+'25'!D19</f>
        <v>87</v>
      </c>
      <c r="E19" s="3">
        <f>'01'!E19+'02'!E19+'03'!E19+'04'!E19+'05 ACPE'!E19+'05'!E19+'06'!E19+'07'!E19+'08'!E19+'09'!E19+'10'!E19+'11'!E19+'12'!E19+'18'!E19+'20'!E19+'25'!E19</f>
        <v>33164.65</v>
      </c>
      <c r="F19" s="36">
        <f>'01'!F19+'02'!F19+'03'!F19+'04'!F19+'05 ACPE'!F19+'05'!F19+'06'!F19+'07'!F19+'08'!F19+'09'!F19+'10'!F19+'11'!F19+'12'!F19+'18'!F19+'20'!F19+'25'!F19</f>
        <v>66</v>
      </c>
      <c r="G19" s="34">
        <f>'01'!G19+'02'!G19+'03'!G19+'04'!G19+'05 ACPE'!G19+'05'!G19+'06'!G19+'07'!G19+'08'!G19+'09'!G19+'10'!G19+'11'!G19+'12'!G19+'18'!G19+'20'!G19+'25'!G19</f>
        <v>25893.3</v>
      </c>
      <c r="H19" s="49">
        <f>'01'!H19+'02'!H19+'03'!H19+'04'!H19+'05 ACPE'!H19+'05'!H19+'06'!H19+'07'!H19+'08'!H19+'09'!H19+'10'!H19+'11'!H19+'12'!H19+'18'!H19+'20'!H19+'25'!H19</f>
        <v>67</v>
      </c>
      <c r="I19" s="3">
        <f>'01'!I19+'02'!I19+'03'!I19+'04'!I19+'05 ACPE'!I19+'05'!I19+'06'!I19+'07'!I19+'08'!I19+'09'!I19+'10'!I19+'11'!I19+'12'!I19+'18'!I19+'20'!I19+'25'!I19</f>
        <v>23098.59</v>
      </c>
      <c r="J19" s="36">
        <f>'01'!J19+'02'!J19+'03'!J19+'04'!J19+'05 ACPE'!J19+'05'!J19+'06'!J19+'07'!J19+'08'!J19+'09'!J19+'10'!J19+'11'!J19+'12'!J19+'18'!J19+'20'!J19+'25'!J19</f>
        <v>77</v>
      </c>
      <c r="K19" s="34">
        <f>'01'!K19+'02'!K19+'03'!K19+'04'!K19+'05 ACPE'!K19+'05'!K19+'06'!K19+'07'!K19+'08'!K19+'09'!K19+'10'!K19+'11'!K19+'12'!K19+'18'!K19+'20'!K19+'25'!K19</f>
        <v>31866</v>
      </c>
      <c r="L19" s="49">
        <f>'01'!L19+'02'!L19+'03'!L19+'04'!L19+'05 ACPE'!L19+'05'!L19+'06'!L19+'07'!L19+'08'!L19+'09'!L19+'10'!L19+'11'!L19+'12'!L19+'18'!L19+'20'!L19+'25'!L19</f>
        <v>75</v>
      </c>
      <c r="M19" s="3">
        <f>'01'!M19+'02'!M19+'03'!M19+'04'!M19+'05 ACPE'!M19+'05'!M19+'06'!M19+'07'!M19+'08'!M19+'09'!M19+'10'!M19+'11'!M19+'12'!M19+'18'!M19+'20'!M19+'25'!M19</f>
        <v>25476.320000000007</v>
      </c>
      <c r="N19" s="36">
        <f>'01'!N19+'02'!N19+'03'!N19+'04'!N19+'05 ACPE'!N19+'05'!N19+'06'!N19+'07'!N19+'08'!N19+'09'!N19+'10'!N19+'11'!N19+'12'!N19+'18'!N19+'20'!N19+'25'!N19</f>
        <v>82</v>
      </c>
      <c r="O19" s="34">
        <f>'01'!O19+'02'!O19+'03'!O19+'04'!O19+'05 ACPE'!O19+'05'!O19+'06'!O19+'07'!O19+'08'!O19+'09'!O19+'10'!O19+'11'!O19+'12'!O19+'18'!O19+'20'!O19+'25'!O19</f>
        <v>29999.83</v>
      </c>
      <c r="P19" s="49">
        <f>'01'!P19+'02'!P19+'03'!P19+'04'!P19+'05 ACPE'!P19+'05'!P19+'06'!P19+'07'!P19+'08'!P19+'09'!P19+'10'!P19+'11'!P19+'12'!P19+'18'!P19+'20'!P19+'25'!P19</f>
        <v>106</v>
      </c>
      <c r="Q19" s="3">
        <f>'01'!Q19+'02'!Q19+'03'!Q19+'04'!Q19+'05 ACPE'!Q19+'05'!Q19+'06'!Q19+'07'!Q19+'08'!Q19+'09'!Q19+'10'!Q19+'11'!Q19+'12'!Q19+'18'!Q19+'20'!Q19+'25'!Q19</f>
        <v>39237.780000000006</v>
      </c>
      <c r="R19" s="36">
        <f>'01'!R19+'02'!R19+'03'!R19+'04'!R19+'05 ACPE'!R19+'05'!R19+'06'!R19+'07'!R19+'08'!R19+'09'!R19+'10'!R19+'11'!R19+'12'!R19+'18'!R19+'20'!R19+'25'!R19</f>
        <v>119</v>
      </c>
      <c r="S19" s="34">
        <f>'01'!S19+'02'!S19+'03'!S19+'04'!S19+'05 ACPE'!S19+'05'!S19+'06'!S19+'07'!S19+'08'!S19+'09'!S19+'10'!S19+'11'!S19+'12'!S19+'18'!S19+'20'!S19+'25'!S19</f>
        <v>41142.759999999995</v>
      </c>
      <c r="T19" s="49">
        <f>'01'!T19+'02'!T19+'03'!T19+'04'!T19+'05 ACPE'!T19+'05'!T19+'06'!T19+'07'!T19+'08'!T19+'09'!T19+'10'!T19+'11'!T19+'12'!T19+'18'!T19+'20'!T19+'25'!T19</f>
        <v>89</v>
      </c>
      <c r="U19" s="3">
        <f>'01'!U19+'02'!U19+'03'!U19+'04'!U19+'05 ACPE'!U19+'05'!U19+'06'!U19+'07'!U19+'08'!U19+'09'!U19+'10'!U19+'11'!U19+'12'!U19+'18'!U19+'20'!U19+'25'!U19</f>
        <v>40513.14</v>
      </c>
      <c r="V19" s="36">
        <f>'01'!V19+'02'!V19+'03'!V19+'04'!V19+'05 ACPE'!V19+'05'!V19+'06'!V19+'07'!V19+'08'!V19+'09'!V19+'10'!V19+'11'!V19+'12'!V19+'18'!V19+'20'!V19+'25'!V19</f>
        <v>154</v>
      </c>
      <c r="W19" s="34">
        <f>'01'!W19+'02'!W19+'03'!W19+'04'!W19+'05 ACPE'!W19+'05'!W19+'06'!W19+'07'!W19+'08'!W19+'09'!W19+'10'!W19+'11'!W19+'12'!W19+'18'!W19+'20'!W19+'25'!W19</f>
        <v>55264.65</v>
      </c>
      <c r="X19" s="49">
        <f>'01'!X19+'02'!X19+'03'!X19+'04'!X19+'05 ACPE'!X19+'05'!X19+'06'!X19+'07'!X19+'08'!X19+'09'!X19+'10'!X19+'11'!X19+'12'!X19+'18'!X19+'20'!X19+'25'!X19</f>
        <v>112</v>
      </c>
      <c r="Y19" s="3">
        <f>'01'!Y19+'02'!Y19+'03'!Y19+'04'!Y19+'05 ACPE'!Y19+'05'!Y19+'06'!Y19+'07'!Y19+'08'!Y19+'09'!Y19+'10'!Y19+'11'!Y19+'12'!Y19+'18'!Y19+'20'!Y19+'25'!Y19</f>
        <v>37588.350000000006</v>
      </c>
      <c r="Z19" s="143">
        <f t="shared" si="2"/>
        <v>1098</v>
      </c>
      <c r="AA19" s="143">
        <f t="shared" si="2"/>
        <v>403244.12</v>
      </c>
    </row>
    <row r="20" spans="1:30" ht="12.75" customHeight="1" x14ac:dyDescent="0.2">
      <c r="A20" s="23" t="s">
        <v>25</v>
      </c>
      <c r="B20" s="36">
        <f>'01'!B20+'02'!B20+'03'!B20+'04'!B20+'05 ACPE'!B20+'05'!B20+'06'!B20+'07'!B20+'08'!B20+'09'!B20+'10'!B20+'11'!B20+'12'!B20+'18'!B20+'20'!B20+'25'!B20</f>
        <v>61</v>
      </c>
      <c r="C20" s="34">
        <f>'01'!C20+'02'!C20+'03'!C20+'04'!C20+'05 ACPE'!C20+'05'!C20+'06'!C20+'07'!C20+'08'!C20+'09'!C20+'10'!C20+'11'!C20+'12'!C20+'18'!C20+'20'!C20+'25'!C20</f>
        <v>11945.5</v>
      </c>
      <c r="D20" s="49">
        <f>'01'!D20+'02'!D20+'03'!D20+'04'!D20+'05 ACPE'!D20+'05'!D20+'06'!D20+'07'!D20+'08'!D20+'09'!D20+'10'!D20+'11'!D20+'12'!D20+'18'!D20+'20'!D20+'25'!D20</f>
        <v>77</v>
      </c>
      <c r="E20" s="3">
        <f>'01'!E20+'02'!E20+'03'!E20+'04'!E20+'05 ACPE'!E20+'05'!E20+'06'!E20+'07'!E20+'08'!E20+'09'!E20+'10'!E20+'11'!E20+'12'!E20+'18'!E20+'20'!E20+'25'!E20</f>
        <v>23078.589999999997</v>
      </c>
      <c r="F20" s="36">
        <f>'01'!F20+'02'!F20+'03'!F20+'04'!F20+'05 ACPE'!F20+'05'!F20+'06'!F20+'07'!F20+'08'!F20+'09'!F20+'10'!F20+'11'!F20+'12'!F20+'18'!F20+'20'!F20+'25'!F20</f>
        <v>90</v>
      </c>
      <c r="G20" s="34">
        <f>'01'!G20+'02'!G20+'03'!G20+'04'!G20+'05 ACPE'!G20+'05'!G20+'06'!G20+'07'!G20+'08'!G20+'09'!G20+'10'!G20+'11'!G20+'12'!G20+'18'!G20+'20'!G20+'25'!G20</f>
        <v>21008.15</v>
      </c>
      <c r="H20" s="49">
        <f>'01'!H20+'02'!H20+'03'!H20+'04'!H20+'05 ACPE'!H20+'05'!H20+'06'!H20+'07'!H20+'08'!H20+'09'!H20+'10'!H20+'11'!H20+'12'!H20+'18'!H20+'20'!H20+'25'!H20</f>
        <v>38</v>
      </c>
      <c r="I20" s="3">
        <f>'01'!I20+'02'!I20+'03'!I20+'04'!I20+'05 ACPE'!I20+'05'!I20+'06'!I20+'07'!I20+'08'!I20+'09'!I20+'10'!I20+'11'!I20+'12'!I20+'18'!I20+'20'!I20+'25'!I20</f>
        <v>12668.570000000002</v>
      </c>
      <c r="J20" s="36">
        <f>'01'!J20+'02'!J20+'03'!J20+'04'!J20+'05 ACPE'!J20+'05'!J20+'06'!J20+'07'!J20+'08'!J20+'09'!J20+'10'!J20+'11'!J20+'12'!J20+'18'!J20+'20'!J20+'25'!J20</f>
        <v>45</v>
      </c>
      <c r="K20" s="34">
        <f>'01'!K20+'02'!K20+'03'!K20+'04'!K20+'05 ACPE'!K20+'05'!K20+'06'!K20+'07'!K20+'08'!K20+'09'!K20+'10'!K20+'11'!K20+'12'!K20+'18'!K20+'20'!K20+'25'!K20</f>
        <v>16707.27</v>
      </c>
      <c r="L20" s="49">
        <f>'01'!L20+'02'!L20+'03'!L20+'04'!L20+'05 ACPE'!L20+'05'!L20+'06'!L20+'07'!L20+'08'!L20+'09'!L20+'10'!L20+'11'!L20+'12'!L20+'18'!L20+'20'!L20+'25'!L20</f>
        <v>34</v>
      </c>
      <c r="M20" s="3">
        <f>'01'!M20+'02'!M20+'03'!M20+'04'!M20+'05 ACPE'!M20+'05'!M20+'06'!M20+'07'!M20+'08'!M20+'09'!M20+'10'!M20+'11'!M20+'12'!M20+'18'!M20+'20'!M20+'25'!M20</f>
        <v>7776.57</v>
      </c>
      <c r="N20" s="36">
        <f>'01'!N20+'02'!N20+'03'!N20+'04'!N20+'05 ACPE'!N20+'05'!N20+'06'!N20+'07'!N20+'08'!N20+'09'!N20+'10'!N20+'11'!N20+'12'!N20+'18'!N20+'20'!N20+'25'!N20</f>
        <v>41</v>
      </c>
      <c r="O20" s="34">
        <f>'01'!O20+'02'!O20+'03'!O20+'04'!O20+'05 ACPE'!O20+'05'!O20+'06'!O20+'07'!O20+'08'!O20+'09'!O20+'10'!O20+'11'!O20+'12'!O20+'18'!O20+'20'!O20+'25'!O20</f>
        <v>12369.460000000001</v>
      </c>
      <c r="P20" s="49">
        <f>'01'!P20+'02'!P20+'03'!P20+'04'!P20+'05 ACPE'!P20+'05'!P20+'06'!P20+'07'!P20+'08'!P20+'09'!P20+'10'!P20+'11'!P20+'12'!P20+'18'!P20+'20'!P20+'25'!P20</f>
        <v>31</v>
      </c>
      <c r="Q20" s="3">
        <f>'01'!Q20+'02'!Q20+'03'!Q20+'04'!Q20+'05 ACPE'!Q20+'05'!Q20+'06'!Q20+'07'!Q20+'08'!Q20+'09'!Q20+'10'!Q20+'11'!Q20+'12'!Q20+'18'!Q20+'20'!Q20+'25'!Q20</f>
        <v>9515.91</v>
      </c>
      <c r="R20" s="36">
        <f>'01'!R20+'02'!R20+'03'!R20+'04'!R20+'05 ACPE'!R20+'05'!R20+'06'!R20+'07'!R20+'08'!R20+'09'!R20+'10'!R20+'11'!R20+'12'!R20+'18'!R20+'20'!R20+'25'!R20</f>
        <v>54</v>
      </c>
      <c r="S20" s="34">
        <f>'01'!S20+'02'!S20+'03'!S20+'04'!S20+'05 ACPE'!S20+'05'!S20+'06'!S20+'07'!S20+'08'!S20+'09'!S20+'10'!S20+'11'!S20+'12'!S20+'18'!S20+'20'!S20+'25'!S20</f>
        <v>16379.350000000004</v>
      </c>
      <c r="T20" s="49">
        <f>'01'!T20+'02'!T20+'03'!T20+'04'!T20+'05 ACPE'!T20+'05'!T20+'06'!T20+'07'!T20+'08'!T20+'09'!T20+'10'!T20+'11'!T20+'12'!T20+'18'!T20+'20'!T20+'25'!T20</f>
        <v>38</v>
      </c>
      <c r="U20" s="3">
        <f>'01'!U20+'02'!U20+'03'!U20+'04'!U20+'05 ACPE'!U20+'05'!U20+'06'!U20+'07'!U20+'08'!U20+'09'!U20+'10'!U20+'11'!U20+'12'!U20+'18'!U20+'20'!U20+'25'!U20</f>
        <v>13001.529999999999</v>
      </c>
      <c r="V20" s="36">
        <f>'01'!V20+'02'!V20+'03'!V20+'04'!V20+'05 ACPE'!V20+'05'!V20+'06'!V20+'07'!V20+'08'!V20+'09'!V20+'10'!V20+'11'!V20+'12'!V20+'18'!V20+'20'!V20+'25'!V20</f>
        <v>65</v>
      </c>
      <c r="W20" s="34">
        <f>'01'!W20+'02'!W20+'03'!W20+'04'!W20+'05 ACPE'!W20+'05'!W20+'06'!W20+'07'!W20+'08'!W20+'09'!W20+'10'!W20+'11'!W20+'12'!W20+'18'!W20+'20'!W20+'25'!W20</f>
        <v>20423.71</v>
      </c>
      <c r="X20" s="49">
        <f>'01'!X20+'02'!X20+'03'!X20+'04'!X20+'05 ACPE'!X20+'05'!X20+'06'!X20+'07'!X20+'08'!X20+'09'!X20+'10'!X20+'11'!X20+'12'!X20+'18'!X20+'20'!X20+'25'!X20</f>
        <v>63</v>
      </c>
      <c r="Y20" s="3">
        <f>'01'!Y20+'02'!Y20+'03'!Y20+'04'!Y20+'05 ACPE'!Y20+'05'!Y20+'06'!Y20+'07'!Y20+'08'!Y20+'09'!Y20+'10'!Y20+'11'!Y20+'12'!Y20+'18'!Y20+'20'!Y20+'25'!Y20</f>
        <v>20252.12</v>
      </c>
      <c r="Z20" s="143">
        <f t="shared" si="2"/>
        <v>637</v>
      </c>
      <c r="AA20" s="143">
        <f t="shared" si="2"/>
        <v>185126.72999999998</v>
      </c>
    </row>
    <row r="21" spans="1:30" ht="12.75" customHeight="1" x14ac:dyDescent="0.2">
      <c r="A21" s="23" t="s">
        <v>85</v>
      </c>
      <c r="B21" s="36">
        <f>'01'!B21+'02'!B21+'03'!B21+'04'!B21+'05 ACPE'!B21+'05'!B21+'06'!B21+'07'!B21+'08'!B21+'09'!B21+'10'!B21+'11'!B21+'12'!B21+'18'!B21+'20'!B21+'25'!B21</f>
        <v>3</v>
      </c>
      <c r="C21" s="34">
        <f>'01'!C21+'02'!C21+'03'!C21+'04'!C21+'05 ACPE'!C21+'05'!C21+'06'!C21+'07'!C21+'08'!C21+'09'!C21+'10'!C21+'11'!C21+'12'!C21+'18'!C21+'20'!C21+'25'!C21</f>
        <v>1265.72</v>
      </c>
      <c r="D21" s="49">
        <f>'01'!D21+'02'!D21+'03'!D21+'04'!D21+'05 ACPE'!D21+'05'!D21+'06'!D21+'07'!D21+'08'!D21+'09'!D21+'10'!D21+'11'!D21+'12'!D21+'18'!D21+'20'!D21+'25'!D21</f>
        <v>0</v>
      </c>
      <c r="E21" s="3">
        <f>'01'!E21+'02'!E21+'03'!E21+'04'!E21+'05 ACPE'!E21+'05'!E21+'06'!E21+'07'!E21+'08'!E21+'09'!E21+'10'!E21+'11'!E21+'12'!E21+'18'!E21+'20'!E21+'25'!E21</f>
        <v>0</v>
      </c>
      <c r="F21" s="36">
        <f>'01'!F21+'02'!F21+'03'!F21+'04'!F21+'05 ACPE'!F21+'05'!F21+'06'!F21+'07'!F21+'08'!F21+'09'!F21+'10'!F21+'11'!F21+'12'!F21+'18'!F21+'20'!F21+'25'!F21</f>
        <v>12</v>
      </c>
      <c r="G21" s="34">
        <f>'01'!G21+'02'!G21+'03'!G21+'04'!G21+'05 ACPE'!G21+'05'!G21+'06'!G21+'07'!G21+'08'!G21+'09'!G21+'10'!G21+'11'!G21+'12'!G21+'18'!G21+'20'!G21+'25'!G21</f>
        <v>2405.1</v>
      </c>
      <c r="H21" s="49">
        <f>'01'!H21+'02'!H21+'03'!H21+'04'!H21+'05 ACPE'!H21+'05'!H21+'06'!H21+'07'!H21+'08'!H21+'09'!H21+'10'!H21+'11'!H21+'12'!H21+'18'!H21+'20'!H21+'25'!H21</f>
        <v>10</v>
      </c>
      <c r="I21" s="3">
        <f>'01'!I21+'02'!I21+'03'!I21+'04'!I21+'05 ACPE'!I21+'05'!I21+'06'!I21+'07'!I21+'08'!I21+'09'!I21+'10'!I21+'11'!I21+'12'!I21+'18'!I21+'20'!I21+'25'!I21</f>
        <v>2417.2600000000002</v>
      </c>
      <c r="J21" s="36">
        <f>'01'!J21+'02'!J21+'03'!J21+'04'!J21+'05 ACPE'!J21+'05'!J21+'06'!J21+'07'!J21+'08'!J21+'09'!J21+'10'!J21+'11'!J21+'12'!J21+'18'!J21+'20'!J21+'25'!J21</f>
        <v>14</v>
      </c>
      <c r="K21" s="34">
        <f>'01'!K21+'02'!K21+'03'!K21+'04'!K21+'05 ACPE'!K21+'05'!K21+'06'!K21+'07'!K21+'08'!K21+'09'!K21+'10'!K21+'11'!K21+'12'!K21+'18'!K21+'20'!K21+'25'!K21</f>
        <v>2601.48</v>
      </c>
      <c r="L21" s="49">
        <f>'01'!L21+'02'!L21+'03'!L21+'04'!L21+'05 ACPE'!L21+'05'!L21+'06'!L21+'07'!L21+'08'!L21+'09'!L21+'10'!L21+'11'!L21+'12'!L21+'18'!L21+'20'!L21+'25'!L21</f>
        <v>4</v>
      </c>
      <c r="M21" s="3">
        <f>'01'!M21+'02'!M21+'03'!M21+'04'!M21+'05 ACPE'!M21+'05'!M21+'06'!M21+'07'!M21+'08'!M21+'09'!M21+'10'!M21+'11'!M21+'12'!M21+'18'!M21+'20'!M21+'25'!M21</f>
        <v>673.01</v>
      </c>
      <c r="N21" s="36">
        <f>'01'!N21+'02'!N21+'03'!N21+'04'!N21+'05 ACPE'!N21+'05'!N21+'06'!N21+'07'!N21+'08'!N21+'09'!N21+'10'!N21+'11'!N21+'12'!N21+'18'!N21+'20'!N21+'25'!N21</f>
        <v>4</v>
      </c>
      <c r="O21" s="34">
        <f>'01'!O21+'02'!O21+'03'!O21+'04'!O21+'05 ACPE'!O21+'05'!O21+'06'!O21+'07'!O21+'08'!O21+'09'!O21+'10'!O21+'11'!O21+'12'!O21+'18'!O21+'20'!O21+'25'!O21</f>
        <v>1580.07</v>
      </c>
      <c r="P21" s="49">
        <f>'01'!P21+'02'!P21+'03'!P21+'04'!P21+'05 ACPE'!P21+'05'!P21+'06'!P21+'07'!P21+'08'!P21+'09'!P21+'10'!P21+'11'!P21+'12'!P21+'18'!P21+'20'!P21+'25'!P21</f>
        <v>4</v>
      </c>
      <c r="Q21" s="3">
        <f>'01'!Q21+'02'!Q21+'03'!Q21+'04'!Q21+'05 ACPE'!Q21+'05'!Q21+'06'!Q21+'07'!Q21+'08'!Q21+'09'!Q21+'10'!Q21+'11'!Q21+'12'!Q21+'18'!Q21+'20'!Q21+'25'!Q21</f>
        <v>1580.07</v>
      </c>
      <c r="R21" s="36">
        <f>'01'!R21+'02'!R21+'03'!R21+'04'!R21+'05 ACPE'!R21+'05'!R21+'06'!R21+'07'!R21+'08'!R21+'09'!R21+'10'!R21+'11'!R21+'12'!R21+'18'!R21+'20'!R21+'25'!R21</f>
        <v>9</v>
      </c>
      <c r="S21" s="34">
        <f>'01'!S21+'02'!S21+'03'!S21+'04'!S21+'05 ACPE'!S21+'05'!S21+'06'!S21+'07'!S21+'08'!S21+'09'!S21+'10'!S21+'11'!S21+'12'!S21+'18'!S21+'20'!S21+'25'!S21</f>
        <v>1396.3899999999999</v>
      </c>
      <c r="T21" s="49">
        <f>'01'!T21+'02'!T21+'03'!T21+'04'!T21+'05 ACPE'!T21+'05'!T21+'06'!T21+'07'!T21+'08'!T21+'09'!T21+'10'!T21+'11'!T21+'12'!T21+'18'!T21+'20'!T21+'25'!T21</f>
        <v>10</v>
      </c>
      <c r="U21" s="3">
        <f>'01'!U21+'02'!U21+'03'!U21+'04'!U21+'05 ACPE'!U21+'05'!U21+'06'!U21+'07'!U21+'08'!U21+'09'!U21+'10'!U21+'11'!U21+'12'!U21+'18'!U21+'20'!U21+'25'!U21</f>
        <v>4038.1699999999996</v>
      </c>
      <c r="V21" s="36">
        <f>'01'!V21+'02'!V21+'03'!V21+'04'!V21+'05 ACPE'!V21+'05'!V21+'06'!V21+'07'!V21+'08'!V21+'09'!V21+'10'!V21+'11'!V21+'12'!V21+'18'!V21+'20'!V21+'25'!V21</f>
        <v>22</v>
      </c>
      <c r="W21" s="34">
        <f>'01'!W21+'02'!W21+'03'!W21+'04'!W21+'05 ACPE'!W21+'05'!W21+'06'!W21+'07'!W21+'08'!W21+'09'!W21+'10'!W21+'11'!W21+'12'!W21+'18'!W21+'20'!W21+'25'!W21</f>
        <v>5601.87</v>
      </c>
      <c r="X21" s="49">
        <f>'01'!X21+'02'!X21+'03'!X21+'04'!X21+'05 ACPE'!X21+'05'!X21+'06'!X21+'07'!X21+'08'!X21+'09'!X21+'10'!X21+'11'!X21+'12'!X21+'18'!X21+'20'!X21+'25'!X21</f>
        <v>0</v>
      </c>
      <c r="Y21" s="3">
        <f>'01'!Y21+'02'!Y21+'03'!Y21+'04'!Y21+'05 ACPE'!Y21+'05'!Y21+'06'!Y21+'07'!Y21+'08'!Y21+'09'!Y21+'10'!Y21+'11'!Y21+'12'!Y21+'18'!Y21+'20'!Y21+'25'!Y21</f>
        <v>0</v>
      </c>
      <c r="Z21" s="143">
        <f t="shared" si="2"/>
        <v>92</v>
      </c>
      <c r="AA21" s="143">
        <f t="shared" si="2"/>
        <v>23559.139999999996</v>
      </c>
    </row>
    <row r="22" spans="1:30" ht="12.75" customHeight="1" x14ac:dyDescent="0.2">
      <c r="A22" s="13" t="s">
        <v>23</v>
      </c>
      <c r="B22" s="66">
        <f t="shared" ref="B22:AA22" si="3">SUM(B17:B21)</f>
        <v>157</v>
      </c>
      <c r="C22" s="62">
        <f t="shared" si="3"/>
        <v>36263.06</v>
      </c>
      <c r="D22" s="64">
        <f t="shared" si="3"/>
        <v>378</v>
      </c>
      <c r="E22" s="63">
        <f t="shared" si="3"/>
        <v>64418.2</v>
      </c>
      <c r="F22" s="66">
        <f t="shared" si="3"/>
        <v>223</v>
      </c>
      <c r="G22" s="62">
        <f t="shared" si="3"/>
        <v>55138.65</v>
      </c>
      <c r="H22" s="64">
        <f t="shared" si="3"/>
        <v>215</v>
      </c>
      <c r="I22" s="63">
        <f t="shared" si="3"/>
        <v>42266.44</v>
      </c>
      <c r="J22" s="66">
        <f t="shared" si="3"/>
        <v>204</v>
      </c>
      <c r="K22" s="62">
        <f t="shared" si="3"/>
        <v>54886.390000000007</v>
      </c>
      <c r="L22" s="64">
        <f t="shared" si="3"/>
        <v>148</v>
      </c>
      <c r="M22" s="63">
        <f t="shared" si="3"/>
        <v>36399.490000000013</v>
      </c>
      <c r="N22" s="66">
        <f t="shared" si="3"/>
        <v>202</v>
      </c>
      <c r="O22" s="62">
        <f t="shared" si="3"/>
        <v>49032.880000000005</v>
      </c>
      <c r="P22" s="64">
        <f t="shared" si="3"/>
        <v>165</v>
      </c>
      <c r="Q22" s="63">
        <f t="shared" si="3"/>
        <v>52587.920000000006</v>
      </c>
      <c r="R22" s="66">
        <f t="shared" si="3"/>
        <v>222</v>
      </c>
      <c r="S22" s="62">
        <f t="shared" si="3"/>
        <v>62321.24</v>
      </c>
      <c r="T22" s="64">
        <f t="shared" si="3"/>
        <v>208</v>
      </c>
      <c r="U22" s="63">
        <f t="shared" si="3"/>
        <v>62862.28</v>
      </c>
      <c r="V22" s="66">
        <f t="shared" si="3"/>
        <v>246</v>
      </c>
      <c r="W22" s="62">
        <f t="shared" si="3"/>
        <v>82222.350000000006</v>
      </c>
      <c r="X22" s="64">
        <f t="shared" si="3"/>
        <v>176</v>
      </c>
      <c r="Y22" s="63">
        <f t="shared" si="3"/>
        <v>58017.33</v>
      </c>
      <c r="Z22" s="246">
        <f t="shared" si="3"/>
        <v>2544</v>
      </c>
      <c r="AA22" s="47">
        <f t="shared" si="3"/>
        <v>656416.23</v>
      </c>
    </row>
    <row r="23" spans="1:30" s="12" customFormat="1" ht="12.75" customHeight="1" x14ac:dyDescent="0.2">
      <c r="A23" s="13"/>
      <c r="B23" s="36"/>
      <c r="C23" s="34"/>
      <c r="D23" s="49"/>
      <c r="E23" s="3"/>
      <c r="F23" s="36"/>
      <c r="G23" s="34"/>
      <c r="H23" s="49"/>
      <c r="I23" s="3"/>
      <c r="J23" s="36"/>
      <c r="K23" s="34"/>
      <c r="L23" s="49"/>
      <c r="M23" s="3"/>
      <c r="N23" s="36"/>
      <c r="O23" s="34"/>
      <c r="P23" s="49"/>
      <c r="Q23" s="3"/>
      <c r="R23" s="36"/>
      <c r="S23" s="34"/>
      <c r="T23" s="49"/>
      <c r="U23" s="3"/>
      <c r="V23" s="36"/>
      <c r="W23" s="34"/>
      <c r="X23" s="49"/>
      <c r="Y23" s="3"/>
      <c r="Z23" s="143"/>
      <c r="AA23" s="18"/>
      <c r="AB23" s="149"/>
    </row>
    <row r="24" spans="1:30" ht="12.75" customHeight="1" x14ac:dyDescent="0.2">
      <c r="A24" s="13" t="s">
        <v>30</v>
      </c>
      <c r="B24" s="70"/>
      <c r="C24" s="71"/>
      <c r="D24" s="6"/>
      <c r="E24" s="5"/>
      <c r="F24" s="70"/>
      <c r="G24" s="71"/>
      <c r="H24" s="6"/>
      <c r="I24" s="5"/>
      <c r="J24" s="38"/>
      <c r="K24" s="32"/>
      <c r="N24" s="38"/>
      <c r="O24" s="32"/>
      <c r="R24" s="38"/>
      <c r="S24" s="32"/>
      <c r="V24" s="38"/>
      <c r="W24" s="32"/>
      <c r="Z24" s="142"/>
      <c r="AA24" s="28"/>
    </row>
    <row r="25" spans="1:30" ht="12.75" customHeight="1" x14ac:dyDescent="0.2">
      <c r="A25" s="23" t="s">
        <v>80</v>
      </c>
      <c r="B25" s="72">
        <f>'01'!B25+'02'!B25+'03'!B25+'04'!B25+'05 ACPE'!B25+'05'!B25+'06'!B25+'07'!B25+'08'!B25+'09'!B25+'10'!B25+'11'!B25+'12'!B25+'18'!B25+'20'!B25+'25'!B25</f>
        <v>715</v>
      </c>
      <c r="C25" s="73">
        <f>'01'!C25+'02'!C25+'03'!C25+'04'!C25+'05 ACPE'!C25+'05'!C25+'06'!C25+'07'!C25+'08'!C25+'09'!C25+'10'!C25+'11'!C25+'12'!C25+'18'!C25+'20'!C25+'25'!C25</f>
        <v>48925.16</v>
      </c>
      <c r="D25" s="40">
        <f>'01'!D25+'02'!D25+'03'!D25+'04'!D25+'05 ACPE'!D25+'05'!D25+'06'!D25+'07'!D25+'08'!D25+'09'!D25+'10'!D25+'11'!D25+'12'!D25+'18'!D25+'20'!D25+'25'!D25</f>
        <v>573</v>
      </c>
      <c r="E25" s="30">
        <f>'01'!E25+'02'!E25+'03'!E25+'04'!E25+'05 ACPE'!E25+'05'!E25+'06'!E25+'07'!E25+'08'!E25+'09'!E25+'10'!E25+'11'!E25+'12'!E25+'18'!E25+'20'!E25+'25'!E25</f>
        <v>30464.1</v>
      </c>
      <c r="F25" s="72">
        <f>'01'!F25+'02'!F25+'03'!F25+'04'!F25+'05 ACPE'!F25+'05'!F25+'06'!F25+'07'!F25+'08'!F25+'09'!F25+'10'!F25+'11'!F25+'12'!F25+'18'!F25+'20'!F25+'25'!F25</f>
        <v>733</v>
      </c>
      <c r="G25" s="79">
        <f>'01'!G25+'02'!G25+'03'!G25+'04'!G25+'05 ACPE'!G25+'05'!G25+'06'!G25+'07'!G25+'08'!G25+'09'!G25+'10'!G25+'11'!G25+'12'!G25+'18'!G25+'20'!G25+'25'!G25</f>
        <v>35779.159999999996</v>
      </c>
      <c r="H25" s="40">
        <f>'01'!H25+'02'!H25+'03'!H25+'04'!H25+'05 ACPE'!H25+'05'!H25+'06'!H25+'07'!H25+'08'!H25+'09'!H25+'10'!H25+'11'!H25+'12'!H25+'18'!H25+'20'!H25+'25'!H25</f>
        <v>889</v>
      </c>
      <c r="I25" s="37">
        <f>'01'!I25+'02'!I25+'03'!I25+'04'!I25+'05 ACPE'!I25+'05'!I25+'06'!I25+'07'!I25+'08'!I25+'09'!I25+'10'!I25+'11'!I25+'12'!I25+'18'!I25+'20'!I25+'25'!I25</f>
        <v>45398.85</v>
      </c>
      <c r="J25" s="72">
        <f>'01'!J25+'02'!J25+'03'!J25+'04'!J25+'05 ACPE'!J25+'05'!J25+'06'!J25+'07'!J25+'08'!J25+'09'!J25+'10'!J25+'11'!J25+'12'!J25+'18'!J25+'20'!J25+'25'!J25</f>
        <v>251</v>
      </c>
      <c r="K25" s="75">
        <f>'01'!K25+'02'!K25+'03'!K25+'04'!K25+'05 ACPE'!K25+'05'!K25+'06'!K25+'07'!K25+'08'!K25+'09'!K25+'10'!K25+'11'!K25+'12'!K25+'18'!K25+'20'!K25+'25'!K25</f>
        <v>10141.560000000001</v>
      </c>
      <c r="L25" s="40">
        <f>'01'!L25+'02'!L25+'03'!L25+'04'!L25+'05 ACPE'!L25+'05'!L25+'06'!L25+'07'!L25+'08'!L25+'09'!L25+'10'!L25+'11'!L25+'12'!L25+'18'!L25+'20'!L25+'25'!L25</f>
        <v>186</v>
      </c>
      <c r="M25" s="30">
        <f>'01'!M25+'02'!M25+'03'!M25+'04'!M25+'05 ACPE'!M25+'05'!M25+'06'!M25+'07'!M25+'08'!M25+'09'!M25+'10'!M25+'11'!M25+'12'!M25+'18'!M25+'20'!M25+'25'!M25</f>
        <v>4441.8099999999995</v>
      </c>
      <c r="N25" s="72">
        <f>'01'!N25+'02'!N25+'03'!N25+'04'!N25+'05 ACPE'!N25+'05'!N25+'06'!N25+'07'!N25+'08'!N25+'09'!N25+'10'!N25+'11'!N25+'12'!N25+'18'!N25+'20'!N25+'25'!N25</f>
        <v>212</v>
      </c>
      <c r="O25" s="73">
        <f>'01'!O25+'02'!O25+'03'!O25+'04'!O25+'05 ACPE'!O25+'05'!O25+'06'!O25+'07'!O25+'08'!O25+'09'!O25+'10'!O25+'11'!O25+'12'!O25+'18'!O25+'20'!O25+'25'!O25</f>
        <v>3950.07</v>
      </c>
      <c r="P25" s="40">
        <f>'01'!P25+'02'!P25+'03'!P25+'04'!P25+'05 ACPE'!P25+'05'!P25+'06'!P25+'07'!P25+'08'!P25+'09'!P25+'10'!P25+'11'!P25+'12'!P25+'18'!P25+'20'!P25+'25'!P25</f>
        <v>213</v>
      </c>
      <c r="Q25" s="30">
        <f>'01'!Q25+'02'!Q25+'03'!Q25+'04'!Q25+'05 ACPE'!Q25+'05'!Q25+'06'!Q25+'07'!Q25+'08'!Q25+'09'!Q25+'10'!Q25+'11'!Q25+'12'!Q25+'18'!Q25+'20'!Q25+'25'!Q25</f>
        <v>3461.2799999999997</v>
      </c>
      <c r="R25" s="72">
        <f>'01'!R25+'02'!R25+'03'!R25+'04'!R25+'05 ACPE'!R25+'05'!R25+'06'!R25+'07'!R25+'08'!R25+'09'!R25+'10'!R25+'11'!R25+'12'!R25+'18'!R25+'20'!R25+'25'!R25</f>
        <v>517</v>
      </c>
      <c r="S25" s="73">
        <f>'01'!S25+'02'!S25+'03'!S25+'04'!S25+'05 ACPE'!S25+'05'!S25+'06'!S25+'07'!S25+'08'!S25+'09'!S25+'10'!S25+'11'!S25+'12'!S25+'18'!S25+'20'!S25+'25'!S25</f>
        <v>13602.08</v>
      </c>
      <c r="T25" s="40">
        <f>'01'!T25+'02'!T25+'03'!T25+'04'!T25+'05 ACPE'!T25+'05'!T25+'06'!T25+'07'!T25+'08'!T25+'09'!T25+'10'!T25+'11'!T25+'12'!T25+'18'!T25+'20'!T25+'25'!T25</f>
        <v>1296</v>
      </c>
      <c r="U25" s="30">
        <f>'01'!U25+'02'!U25+'03'!U25+'04'!U25+'05 ACPE'!U25+'05'!U25+'06'!U25+'07'!U25+'08'!U25+'09'!U25+'10'!U25+'11'!U25+'12'!U25+'18'!U25+'20'!U25+'25'!U25</f>
        <v>48826.39</v>
      </c>
      <c r="V25" s="72">
        <f>'01'!V25+'02'!V25+'03'!V25+'04'!V25+'05 ACPE'!V25+'05'!V25+'06'!V25+'07'!V25+'08'!V25+'09'!V25+'10'!V25+'11'!V25+'12'!V25+'18'!V25+'20'!V25+'25'!V25</f>
        <v>1133</v>
      </c>
      <c r="W25" s="73">
        <f>'01'!W25+'02'!W25+'03'!W25+'04'!W25+'05 ACPE'!W25+'05'!W25+'06'!W25+'07'!W25+'08'!W25+'09'!W25+'10'!W25+'11'!W25+'12'!W25+'18'!W25+'20'!W25+'25'!W25</f>
        <v>65222.780000000006</v>
      </c>
      <c r="X25" s="40">
        <f>'01'!X25+'02'!X25+'03'!X25+'04'!X25+'05 ACPE'!X25+'05'!X25+'06'!X25+'07'!X25+'08'!X25+'09'!X25+'10'!X25+'11'!X25+'12'!X25+'18'!X25+'20'!X25+'25'!X25</f>
        <v>1239</v>
      </c>
      <c r="Y25" s="30">
        <f>'01'!Y25+'02'!Y25+'03'!Y25+'04'!Y25+'05 ACPE'!Y25+'05'!Y25+'06'!Y25+'07'!Y25+'08'!Y25+'09'!Y25+'10'!Y25+'11'!Y25+'12'!Y25+'18'!Y25+'20'!Y25+'25'!Y25</f>
        <v>64665.869999999995</v>
      </c>
      <c r="Z25" s="144">
        <f>B25+D25+F25+H25+J25+L25+N25+P25+R25+T25+V25+X25</f>
        <v>7957</v>
      </c>
      <c r="AA25" s="145">
        <f>C25+E25+G25+I25+K25+M25+O25+Q25+S25+U25+W25+Y25</f>
        <v>374879.11000000004</v>
      </c>
    </row>
    <row r="26" spans="1:30" ht="12.75" customHeight="1" x14ac:dyDescent="0.2">
      <c r="A26" s="23" t="s">
        <v>81</v>
      </c>
      <c r="B26" s="72">
        <f>'01'!B26+'02'!B26+'03'!B26+'04'!B26+'05 ACPE'!B26+'05'!B26+'06'!B26+'07'!B26+'08'!B26+'09'!B26+'10'!B26+'11'!B26+'12'!B26+'18'!B26+'20'!B26+'25'!B26</f>
        <v>735</v>
      </c>
      <c r="C26" s="73">
        <f>'01'!C26+'02'!C26+'03'!C26+'04'!C26+'05 ACPE'!C26+'05'!C26+'06'!C26+'07'!C26+'08'!C26+'09'!C26+'10'!C26+'11'!C26+'12'!C26+'18'!C26+'20'!C26+'25'!C26</f>
        <v>39774.840000000004</v>
      </c>
      <c r="D26" s="40">
        <f>'01'!D26+'02'!D26+'03'!D26+'04'!D26+'05 ACPE'!D26+'05'!D26+'06'!D26+'07'!D26+'08'!D26+'09'!D26+'10'!D26+'11'!D26+'12'!D26+'18'!D26+'20'!D26+'25'!D26</f>
        <v>1243</v>
      </c>
      <c r="E26" s="30">
        <f>'01'!E26+'02'!E26+'03'!E26+'04'!E26+'05 ACPE'!E26+'05'!E26+'06'!E26+'07'!E26+'08'!E26+'09'!E26+'10'!E26+'11'!E26+'12'!E26+'18'!E26+'20'!E26+'25'!E26</f>
        <v>49589.62999999999</v>
      </c>
      <c r="F26" s="72">
        <f>'01'!F26+'02'!F26+'03'!F26+'04'!F26+'05 ACPE'!F26+'05'!F26+'06'!F26+'07'!F26+'08'!F26+'09'!F26+'10'!F26+'11'!F26+'12'!F26+'18'!F26+'20'!F26+'25'!F26</f>
        <v>667</v>
      </c>
      <c r="G26" s="79">
        <f>'01'!G26+'02'!G26+'03'!G26+'04'!G26+'05 ACPE'!G26+'05'!G26+'06'!G26+'07'!G26+'08'!G26+'09'!G26+'10'!G26+'11'!G26+'12'!G26+'18'!G26+'20'!G26+'25'!G26</f>
        <v>12475.14</v>
      </c>
      <c r="H26" s="40">
        <f>'01'!H26+'02'!H26+'03'!H26+'04'!H26+'05 ACPE'!H26+'05'!H26+'06'!H26+'07'!H26+'08'!H26+'09'!H26+'10'!H26+'11'!H26+'12'!H26+'18'!H26+'20'!H26+'25'!H26</f>
        <v>717</v>
      </c>
      <c r="I26" s="37">
        <f>'01'!I26+'02'!I26+'03'!I26+'04'!I26+'05 ACPE'!I26+'05'!I26+'06'!I26+'07'!I26+'08'!I26+'09'!I26+'10'!I26+'11'!I26+'12'!I26+'18'!I26+'20'!I26+'25'!I26</f>
        <v>72407.210000000006</v>
      </c>
      <c r="J26" s="72">
        <f>'01'!J26+'02'!J26+'03'!J26+'04'!J26+'05 ACPE'!J26+'05'!J26+'06'!J26+'07'!J26+'08'!J26+'09'!J26+'10'!J26+'11'!J26+'12'!J26+'18'!J26+'20'!J26+'25'!J26</f>
        <v>921</v>
      </c>
      <c r="K26" s="75">
        <f>'01'!K26+'02'!K26+'03'!K26+'04'!K26+'05 ACPE'!K26+'05'!K26+'06'!K26+'07'!K26+'08'!K26+'09'!K26+'10'!K26+'11'!K26+'12'!K26+'18'!K26+'20'!K26+'25'!K26</f>
        <v>23879.82</v>
      </c>
      <c r="L26" s="40">
        <f>'01'!L26+'02'!L26+'03'!L26+'04'!L26+'05 ACPE'!L26+'05'!L26+'06'!L26+'07'!L26+'08'!L26+'09'!L26+'10'!L26+'11'!L26+'12'!L26+'18'!L26+'20'!L26+'25'!L26</f>
        <v>372</v>
      </c>
      <c r="M26" s="30">
        <f>'01'!M26+'02'!M26+'03'!M26+'04'!M26+'05 ACPE'!M26+'05'!M26+'06'!M26+'07'!M26+'08'!M26+'09'!M26+'10'!M26+'11'!M26+'12'!M26+'18'!M26+'20'!M26+'25'!M26</f>
        <v>8139.32</v>
      </c>
      <c r="N26" s="72">
        <f>'01'!N26+'02'!N26+'03'!N26+'04'!N26+'05 ACPE'!N26+'05'!N26+'06'!N26+'07'!N26+'08'!N26+'09'!N26+'10'!N26+'11'!N26+'12'!N26+'18'!N26+'20'!N26+'25'!N26</f>
        <v>807</v>
      </c>
      <c r="O26" s="73">
        <f>'01'!O26+'02'!O26+'03'!O26+'04'!O26+'05 ACPE'!O26+'05'!O26+'06'!O26+'07'!O26+'08'!O26+'09'!O26+'10'!O26+'11'!O26+'12'!O26+'18'!O26+'20'!O26+'25'!O26</f>
        <v>24768.01</v>
      </c>
      <c r="P26" s="40">
        <f>'01'!P26+'02'!P26+'03'!P26+'04'!P26+'05 ACPE'!P26+'05'!P26+'06'!P26+'07'!P26+'08'!P26+'09'!P26+'10'!P26+'11'!P26+'12'!P26+'18'!P26+'20'!P26+'25'!P26</f>
        <v>1252</v>
      </c>
      <c r="Q26" s="30">
        <f>'01'!Q26+'02'!Q26+'03'!Q26+'04'!Q26+'05 ACPE'!Q26+'05'!Q26+'06'!Q26+'07'!Q26+'08'!Q26+'09'!Q26+'10'!Q26+'11'!Q26+'12'!Q26+'18'!Q26+'20'!Q26+'25'!Q26</f>
        <v>30370.16</v>
      </c>
      <c r="R26" s="72">
        <f>'01'!R26+'02'!R26+'03'!R26+'04'!R26+'05 ACPE'!R26+'05'!R26+'06'!R26+'07'!R26+'08'!R26+'09'!R26+'10'!R26+'11'!R26+'12'!R26+'18'!R26+'20'!R26+'25'!R26</f>
        <v>959</v>
      </c>
      <c r="S26" s="73">
        <f>'01'!S26+'02'!S26+'03'!S26+'04'!S26+'05 ACPE'!S26+'05'!S26+'06'!S26+'07'!S26+'08'!S26+'09'!S26+'10'!S26+'11'!S26+'12'!S26+'18'!S26+'20'!S26+'25'!S26</f>
        <v>23858.560000000001</v>
      </c>
      <c r="T26" s="40">
        <f>'01'!T26+'02'!T26+'03'!T26+'04'!T26+'05 ACPE'!T26+'05'!T26+'06'!T26+'07'!T26+'08'!T26+'09'!T26+'10'!T26+'11'!T26+'12'!T26+'18'!T26+'20'!T26+'25'!T26</f>
        <v>919</v>
      </c>
      <c r="U26" s="30">
        <f>'01'!U26+'02'!U26+'03'!U26+'04'!U26+'05 ACPE'!U26+'05'!U26+'06'!U26+'07'!U26+'08'!U26+'09'!U26+'10'!U26+'11'!U26+'12'!U26+'18'!U26+'20'!U26+'25'!U26</f>
        <v>16624.919999999998</v>
      </c>
      <c r="V26" s="72">
        <f>'01'!V26+'02'!V26+'03'!V26+'04'!V26+'05 ACPE'!V26+'05'!V26+'06'!V26+'07'!V26+'08'!V26+'09'!V26+'10'!V26+'11'!V26+'12'!V26+'18'!V26+'20'!V26+'25'!V26</f>
        <v>821</v>
      </c>
      <c r="W26" s="73">
        <f>'01'!W26+'02'!W26+'03'!W26+'04'!W26+'05 ACPE'!W26+'05'!W26+'06'!W26+'07'!W26+'08'!W26+'09'!W26+'10'!W26+'11'!W26+'12'!W26+'18'!W26+'20'!W26+'25'!W26</f>
        <v>16495.22</v>
      </c>
      <c r="X26" s="40">
        <f>'01'!X26+'02'!X26+'03'!X26+'04'!X26+'05 ACPE'!X26+'05'!X26+'06'!X26+'07'!X26+'08'!X26+'09'!X26+'10'!X26+'11'!X26+'12'!X26+'18'!X26+'20'!X26+'25'!X26</f>
        <v>1123</v>
      </c>
      <c r="Y26" s="30">
        <f>'01'!Y26+'02'!Y26+'03'!Y26+'04'!Y26+'05 ACPE'!Y26+'05'!Y26+'06'!Y26+'07'!Y26+'08'!Y26+'09'!Y26+'10'!Y26+'11'!Y26+'12'!Y26+'18'!Y26+'20'!Y26+'25'!Y26</f>
        <v>46694.569999999992</v>
      </c>
      <c r="Z26" s="144">
        <f>B26+D26+F26+H26+J26+L26+N26+P26+R26+T26+V26+X26</f>
        <v>10536</v>
      </c>
      <c r="AA26" s="145">
        <f>C26+E26+G26+I26+K26+M26+O26+Q26+S26+U26+W26+Y26</f>
        <v>365077.40000000008</v>
      </c>
      <c r="AC26" s="31"/>
      <c r="AD26" s="31"/>
    </row>
    <row r="27" spans="1:30" s="204" customFormat="1" ht="12.75" customHeight="1" x14ac:dyDescent="0.2">
      <c r="A27" s="121" t="s">
        <v>37</v>
      </c>
      <c r="B27" s="134">
        <f t="shared" ref="B27:Y27" si="4">B25+B26</f>
        <v>1450</v>
      </c>
      <c r="C27" s="201">
        <f t="shared" si="4"/>
        <v>88700</v>
      </c>
      <c r="D27" s="202">
        <f t="shared" si="4"/>
        <v>1816</v>
      </c>
      <c r="E27" s="203">
        <f t="shared" si="4"/>
        <v>80053.729999999981</v>
      </c>
      <c r="F27" s="134">
        <f t="shared" si="4"/>
        <v>1400</v>
      </c>
      <c r="G27" s="201">
        <f t="shared" si="4"/>
        <v>48254.299999999996</v>
      </c>
      <c r="H27" s="202">
        <f t="shared" si="4"/>
        <v>1606</v>
      </c>
      <c r="I27" s="203">
        <f t="shared" si="4"/>
        <v>117806.06</v>
      </c>
      <c r="J27" s="134">
        <f t="shared" si="4"/>
        <v>1172</v>
      </c>
      <c r="K27" s="201">
        <f t="shared" si="4"/>
        <v>34021.380000000005</v>
      </c>
      <c r="L27" s="202">
        <f t="shared" si="4"/>
        <v>558</v>
      </c>
      <c r="M27" s="203">
        <f t="shared" si="4"/>
        <v>12581.13</v>
      </c>
      <c r="N27" s="134">
        <f t="shared" si="4"/>
        <v>1019</v>
      </c>
      <c r="O27" s="201">
        <f t="shared" si="4"/>
        <v>28718.079999999998</v>
      </c>
      <c r="P27" s="202">
        <f t="shared" si="4"/>
        <v>1465</v>
      </c>
      <c r="Q27" s="203">
        <f t="shared" si="4"/>
        <v>33831.440000000002</v>
      </c>
      <c r="R27" s="134">
        <f t="shared" si="4"/>
        <v>1476</v>
      </c>
      <c r="S27" s="201">
        <f t="shared" si="4"/>
        <v>37460.639999999999</v>
      </c>
      <c r="T27" s="202">
        <f t="shared" si="4"/>
        <v>2215</v>
      </c>
      <c r="U27" s="203">
        <f t="shared" si="4"/>
        <v>65451.31</v>
      </c>
      <c r="V27" s="134">
        <f t="shared" si="4"/>
        <v>1954</v>
      </c>
      <c r="W27" s="201">
        <f t="shared" si="4"/>
        <v>81718</v>
      </c>
      <c r="X27" s="202">
        <f t="shared" si="4"/>
        <v>2362</v>
      </c>
      <c r="Y27" s="203">
        <f t="shared" si="4"/>
        <v>111360.43999999999</v>
      </c>
      <c r="Z27" s="233">
        <f t="shared" ref="Z27:AA27" si="5">SUM(Z25:Z26)</f>
        <v>18493</v>
      </c>
      <c r="AA27" s="310">
        <f t="shared" si="5"/>
        <v>739956.51000000013</v>
      </c>
      <c r="AB27" s="205"/>
    </row>
    <row r="28" spans="1:30" s="273"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c r="AB28" s="275"/>
    </row>
    <row r="29" spans="1:30" ht="12.75" customHeight="1" x14ac:dyDescent="0.2">
      <c r="A29" s="45" t="s">
        <v>21</v>
      </c>
      <c r="B29" s="36"/>
      <c r="C29" s="60">
        <f>SUM(C14+C22+C27)</f>
        <v>184024.54</v>
      </c>
      <c r="D29" s="49"/>
      <c r="E29" s="22">
        <f>SUM(E14+E22+E27)</f>
        <v>235347.45999999996</v>
      </c>
      <c r="F29" s="36"/>
      <c r="G29" s="60">
        <f>SUM(G14+G22+G27)</f>
        <v>193969.8</v>
      </c>
      <c r="H29" s="49"/>
      <c r="I29" s="22">
        <f>SUM(I14+I22+I27)</f>
        <v>233830.97</v>
      </c>
      <c r="J29" s="36"/>
      <c r="K29" s="60">
        <f>SUM(K14+K22+K27)</f>
        <v>154130.90000000002</v>
      </c>
      <c r="L29" s="49"/>
      <c r="M29" s="22">
        <f>SUM(M14+M22+M27)</f>
        <v>105594.35000000002</v>
      </c>
      <c r="N29" s="36"/>
      <c r="O29" s="60">
        <f>SUM(O14+O22+O27)</f>
        <v>144197.83000000002</v>
      </c>
      <c r="P29" s="49"/>
      <c r="Q29" s="22">
        <f>SUM(Q14+Q22+Q27)</f>
        <v>164723.11000000002</v>
      </c>
      <c r="R29" s="36"/>
      <c r="S29" s="60">
        <f>SUM(S14+S22+S27)</f>
        <v>198218.61</v>
      </c>
      <c r="T29" s="49"/>
      <c r="U29" s="22">
        <f>SUM(U14+U22+U27)</f>
        <v>214533.09</v>
      </c>
      <c r="V29" s="36"/>
      <c r="W29" s="60">
        <f>SUM(W14+W22+W27)</f>
        <v>250794.47</v>
      </c>
      <c r="X29" s="49"/>
      <c r="Y29" s="22">
        <f>SUM(Y14+Y22+Y27)</f>
        <v>233319.41999999998</v>
      </c>
      <c r="Z29" s="143"/>
      <c r="AA29" s="18">
        <f>SUM(AA14+AA22+AA27)</f>
        <v>2312684.5500000003</v>
      </c>
    </row>
    <row r="30" spans="1:30" s="12" customFormat="1" ht="12.75" customHeight="1" x14ac:dyDescent="0.2">
      <c r="A30" s="10"/>
      <c r="B30" s="67"/>
      <c r="C30" s="68"/>
      <c r="D30" s="23"/>
      <c r="F30" s="67"/>
      <c r="G30" s="68"/>
      <c r="H30" s="23"/>
      <c r="J30" s="67"/>
      <c r="K30" s="68"/>
      <c r="L30" s="23"/>
      <c r="N30" s="67"/>
      <c r="O30" s="68"/>
      <c r="P30" s="23"/>
      <c r="R30" s="67"/>
      <c r="S30" s="68"/>
      <c r="T30" s="23"/>
      <c r="V30" s="67"/>
      <c r="W30" s="68"/>
      <c r="X30" s="23"/>
      <c r="Z30" s="232"/>
      <c r="AA30" s="39"/>
      <c r="AB30" s="149"/>
    </row>
    <row r="31" spans="1:30"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22"/>
      <c r="Z31" s="143"/>
      <c r="AA31" s="19"/>
      <c r="AC31" s="77"/>
    </row>
    <row r="32" spans="1:30" s="184" customFormat="1" x14ac:dyDescent="0.2">
      <c r="A32" s="179" t="s">
        <v>76</v>
      </c>
      <c r="B32" s="180">
        <f>'01'!B32+'02'!B32+'03'!B32+'04'!B32+'05 ACPE'!B32+'05'!B32+'06'!B32+'07'!B32+'08'!B32+'09'!B32+'10'!B32+'11'!B32+'12'!B32+'18'!B32+'20'!B32+'25'!B32</f>
        <v>56</v>
      </c>
      <c r="C32" s="181">
        <f>'01'!C32+'02'!C32+'03'!C32+'04'!C32+'05 ACPE'!C32+'05'!C32+'06'!C32+'07'!C32+'08'!C32+'09'!C32+'10'!C32+'11'!C32+'12'!C32+'18'!C32+'20'!C32+'25'!C32</f>
        <v>20687.190000000002</v>
      </c>
      <c r="D32" s="170">
        <f>'01'!D32+'02'!D32+'03'!D32+'04'!D32+'05 ACPE'!D32+'05'!D32+'06'!D32+'07'!D32+'08'!D32+'09'!D32+'10'!D32+'11'!D32+'12'!D32+'18'!D32+'20'!D32+'25'!D32</f>
        <v>32</v>
      </c>
      <c r="E32" s="182">
        <f>'01'!E32+'02'!E32+'03'!E32+'04'!E32+'05 ACPE'!E32+'05'!E32+'06'!E32+'07'!E32+'08'!E32+'09'!E32+'10'!E32+'11'!E32+'12'!E32+'18'!E32+'20'!E32+'25'!E32</f>
        <v>12696.599999999999</v>
      </c>
      <c r="F32" s="180">
        <f>'01'!F32+'02'!F32+'03'!F32+'04'!F32+'05 ACPE'!F32+'05'!F32+'06'!F32+'07'!F32+'08'!F32+'09'!F32+'10'!F32+'11'!F32+'12'!F32+'18'!F32+'20'!F32+'25'!F32</f>
        <v>24</v>
      </c>
      <c r="G32" s="181">
        <f>'01'!G32+'02'!G32+'03'!G32+'04'!G32+'05 ACPE'!G32+'05'!G32+'06'!G32+'07'!G32+'08'!G32+'09'!G32+'10'!G32+'11'!G32+'12'!G32+'18'!G32+'20'!G32+'25'!G32</f>
        <v>7975.75</v>
      </c>
      <c r="H32" s="170">
        <f>'01'!H32+'02'!H32+'03'!H32+'04'!H32+'05 ACPE'!H32+'05'!H32+'06'!H32+'07'!H32+'08'!H32+'09'!H32+'10'!H32+'11'!H32+'12'!H32+'18'!H32+'20'!H32+'25'!H32</f>
        <v>31</v>
      </c>
      <c r="I32" s="182">
        <f>'01'!I32+'02'!I32+'03'!I32+'04'!I32+'05 ACPE'!I32+'05'!I32+'06'!I32+'07'!I32+'08'!I32+'09'!I32+'10'!I32+'11'!I32+'12'!I32+'18'!I32+'20'!I32+'25'!I32</f>
        <v>14757.73</v>
      </c>
      <c r="J32" s="180">
        <f>'01'!J32+'02'!J32+'03'!J32+'04'!J32+'05 ACPE'!J32+'05'!J32+'06'!J32+'07'!J32+'08'!J32+'09'!J32+'10'!J32+'11'!J32+'12'!J32+'18'!J32+'20'!J32+'25'!J32</f>
        <v>26</v>
      </c>
      <c r="K32" s="181">
        <f>'01'!K32+'02'!K32+'03'!K32+'04'!K32+'05 ACPE'!K32+'05'!K32+'06'!K32+'07'!K32+'08'!K32+'09'!K32+'10'!K32+'11'!K32+'12'!K32+'18'!K32+'20'!K32+'25'!K32</f>
        <v>9407.0499999999993</v>
      </c>
      <c r="L32" s="170">
        <f>'01'!L32+'02'!L32+'03'!L32+'04'!L32+'05 ACPE'!L32+'05'!L32+'06'!L32+'07'!L32+'08'!L32+'09'!L32+'10'!L32+'11'!L32+'12'!L32+'18'!L32+'20'!L32+'25'!L32</f>
        <v>21</v>
      </c>
      <c r="M32" s="182">
        <f>'01'!M32+'02'!M32+'03'!M32+'04'!M32+'05 ACPE'!M32+'05'!M32+'06'!M32+'07'!M32+'08'!M32+'09'!M32+'10'!M32+'11'!M32+'12'!M32+'18'!M32+'20'!M32+'25'!M32</f>
        <v>8573.66</v>
      </c>
      <c r="N32" s="180">
        <f>'01'!N32+'02'!N32+'03'!N32+'04'!N32+'05 ACPE'!N32+'05'!N32+'06'!N32+'07'!N32+'08'!N32+'09'!N32+'10'!N32+'11'!N32+'12'!N32+'18'!N32+'20'!N32+'25'!N32</f>
        <v>41</v>
      </c>
      <c r="O32" s="181">
        <f>'01'!O32+'02'!O32+'03'!O32+'04'!O32+'05 ACPE'!O32+'05'!O32+'06'!O32+'07'!O32+'08'!O32+'09'!O32+'10'!O32+'11'!O32+'12'!O32+'18'!O32+'20'!O32+'25'!O32</f>
        <v>13994.2</v>
      </c>
      <c r="P32" s="170">
        <f>'01'!P32+'02'!P32+'03'!P32+'04'!P32+'05 ACPE'!P32+'05'!P32+'06'!P32+'07'!P32+'08'!P32+'09'!P32+'10'!P32+'11'!P32+'12'!P32+'18'!P32+'20'!P32+'25'!P32</f>
        <v>15</v>
      </c>
      <c r="Q32" s="182">
        <f>'01'!Q32+'02'!Q32+'03'!Q32+'04'!Q32+'05 ACPE'!Q32+'05'!Q32+'06'!Q32+'07'!Q32+'08'!Q32+'09'!Q32+'10'!Q32+'11'!Q32+'12'!Q32+'18'!Q32+'20'!Q32+'25'!Q32</f>
        <v>5442.9599999999991</v>
      </c>
      <c r="R32" s="180">
        <f>'01'!R32+'02'!R32+'03'!R32+'04'!R32+'05 ACPE'!R32+'05'!R32+'06'!R32+'07'!R32+'08'!R32+'09'!R32+'10'!R32+'11'!R32+'12'!R32+'18'!R32+'20'!R32+'25'!R32</f>
        <v>22</v>
      </c>
      <c r="S32" s="181">
        <f>'01'!S32+'02'!S32+'03'!S32+'04'!S32+'05 ACPE'!S32+'05'!S32+'06'!S32+'07'!S32+'08'!S32+'09'!S32+'10'!S32+'11'!S32+'12'!S32+'18'!S32+'20'!S32+'25'!S32</f>
        <v>9238.2800000000007</v>
      </c>
      <c r="T32" s="170">
        <f>'01'!T32+'02'!T32+'03'!T32+'04'!T32+'05 ACPE'!T32+'05'!T32+'06'!T32+'07'!T32+'08'!T32+'09'!T32+'10'!T32+'11'!T32+'12'!T32+'18'!T32+'20'!T32+'25'!T32</f>
        <v>21</v>
      </c>
      <c r="U32" s="182">
        <f>'01'!U32+'02'!U32+'03'!U32+'04'!U32+'05 ACPE'!U32+'05'!U32+'06'!U32+'07'!U32+'08'!U32+'09'!U32+'10'!U32+'11'!U32+'12'!U32+'18'!U32+'20'!U32+'25'!U32</f>
        <v>9392.92</v>
      </c>
      <c r="V32" s="180">
        <f>'01'!V32+'02'!V32+'03'!V32+'04'!V32+'05 ACPE'!V32+'05'!V32+'06'!V32+'07'!V32+'08'!V32+'09'!V32+'10'!V32+'11'!V32+'12'!V32+'18'!V32+'20'!V32+'25'!V32</f>
        <v>26</v>
      </c>
      <c r="W32" s="181">
        <f>'01'!W32+'02'!W32+'03'!W32+'04'!W32+'05 ACPE'!W32+'05'!W32+'06'!W32+'07'!W32+'08'!W32+'09'!W32+'10'!W32+'11'!W32+'12'!W32+'18'!W32+'20'!W32+'25'!W32</f>
        <v>10471.24</v>
      </c>
      <c r="X32" s="170">
        <f>'01'!X32+'02'!X32+'03'!X32+'04'!X32+'05 ACPE'!X32+'05'!X32+'06'!X32+'07'!X32+'08'!X32+'09'!X32+'10'!X32+'11'!X32+'12'!X32+'18'!X32+'20'!X32+'25'!X32</f>
        <v>18</v>
      </c>
      <c r="Y32" s="182">
        <f>'01'!Y32+'02'!Y32+'03'!Y32+'04'!Y32+'05 ACPE'!Y32+'05'!Y32+'06'!Y32+'07'!Y32+'08'!Y32+'09'!Y32+'10'!Y32+'11'!Y32+'12'!Y32+'18'!Y32+'20'!Y32+'25'!Y32</f>
        <v>5663.41</v>
      </c>
      <c r="Z32" s="101">
        <f t="shared" ref="Z32:AA35" si="6">SUM(B32+D32+F32+H32+J32+L32+N32+P32+R32+T32+V32+X32)</f>
        <v>333</v>
      </c>
      <c r="AA32" s="183">
        <f t="shared" si="6"/>
        <v>128300.99000000002</v>
      </c>
    </row>
    <row r="33" spans="1:29" s="185" customFormat="1" x14ac:dyDescent="0.2">
      <c r="A33" s="179" t="s">
        <v>99</v>
      </c>
      <c r="B33" s="180">
        <f>'01'!B33+'02'!B33+'03'!B33+'04'!B33+'05 ACPE'!B33+'05'!B33+'06'!B33+'07'!B33+'08'!B33+'09'!B33+'10'!B33+'11'!B33+'12'!B33+'18'!B33+'20'!B33+'25'!B33</f>
        <v>59</v>
      </c>
      <c r="C33" s="181">
        <f>'01'!C33+'02'!C33+'03'!C33+'04'!C33+'05 ACPE'!C33+'05'!C33+'06'!C33+'07'!C33+'08'!C33+'09'!C33+'10'!C33+'11'!C33+'12'!C33+'18'!C33+'20'!C33+'25'!C33</f>
        <v>9153.17</v>
      </c>
      <c r="D33" s="170">
        <f>'01'!D33+'02'!D33+'03'!D33+'04'!D33+'05 ACPE'!D33+'05'!D33+'06'!D33+'07'!D33+'08'!D33+'09'!D33+'10'!D33+'11'!D33+'12'!D33+'18'!D33+'20'!D33+'25'!D33</f>
        <v>69</v>
      </c>
      <c r="E33" s="182">
        <f>'01'!E33+'02'!E33+'03'!E33+'04'!E33+'05 ACPE'!E33+'05'!E33+'06'!E33+'07'!E33+'08'!E33+'09'!E33+'10'!E33+'11'!E33+'12'!E33+'18'!E33+'20'!E33+'25'!E33</f>
        <v>11006.800000000001</v>
      </c>
      <c r="F33" s="180">
        <f>'01'!F33+'02'!F33+'03'!F33+'04'!F33+'05 ACPE'!F33+'05'!F33+'06'!F33+'07'!F33+'08'!F33+'09'!F33+'10'!F33+'11'!F33+'12'!F33+'18'!F33+'20'!F33+'25'!F33</f>
        <v>59</v>
      </c>
      <c r="G33" s="181">
        <f>'01'!G33+'02'!G33+'03'!G33+'04'!G33+'05 ACPE'!G33+'05'!G33+'06'!G33+'07'!G33+'08'!G33+'09'!G33+'10'!G33+'11'!G33+'12'!G33+'18'!G33+'20'!G33+'25'!G33</f>
        <v>12393.75</v>
      </c>
      <c r="H33" s="170">
        <f>'01'!H33+'02'!H33+'03'!H33+'04'!H33+'05 ACPE'!H33+'05'!H33+'06'!H33+'07'!H33+'08'!H33+'09'!H33+'10'!H33+'11'!H33+'12'!H33+'18'!H33+'20'!H33+'25'!H33</f>
        <v>40</v>
      </c>
      <c r="I33" s="182">
        <f>'01'!I33+'02'!I33+'03'!I33+'04'!I33+'05 ACPE'!I33+'05'!I33+'06'!I33+'07'!I33+'08'!I33+'09'!I33+'10'!I33+'11'!I33+'12'!I33+'18'!I33+'20'!I33+'25'!I33</f>
        <v>12220.939999999999</v>
      </c>
      <c r="J33" s="180">
        <f>'01'!J33+'02'!J33+'03'!J33+'04'!J33+'05 ACPE'!J33+'05'!J33+'06'!J33+'07'!J33+'08'!J33+'09'!J33+'10'!J33+'11'!J33+'12'!J33+'18'!J33+'20'!J33+'25'!J33</f>
        <v>76</v>
      </c>
      <c r="K33" s="181">
        <f>'01'!K33+'02'!K33+'03'!K33+'04'!K33+'05 ACPE'!K33+'05'!K33+'06'!K33+'07'!K33+'08'!K33+'09'!K33+'10'!K33+'11'!K33+'12'!K33+'18'!K33+'20'!K33+'25'!K33</f>
        <v>20720.66</v>
      </c>
      <c r="L33" s="170">
        <f>'01'!L33+'02'!L33+'03'!L33+'04'!L33+'05 ACPE'!L33+'05'!L33+'06'!L33+'07'!L33+'08'!L33+'09'!L33+'10'!L33+'11'!L33+'12'!L33+'18'!L33+'20'!L33+'25'!L33</f>
        <v>88</v>
      </c>
      <c r="M33" s="182">
        <f>'01'!M33+'02'!M33+'03'!M33+'04'!M33+'05 ACPE'!M33+'05'!M33+'06'!M33+'07'!M33+'08'!M33+'09'!M33+'10'!M33+'11'!M33+'12'!M33+'18'!M33+'20'!M33+'25'!M33</f>
        <v>15833.600000000002</v>
      </c>
      <c r="N33" s="180">
        <f>'01'!N33+'02'!N33+'03'!N33+'04'!N33+'05 ACPE'!N33+'05'!N33+'06'!N33+'07'!N33+'08'!N33+'09'!N33+'10'!N33+'11'!N33+'12'!N33+'18'!N33+'20'!N33+'25'!N33</f>
        <v>69</v>
      </c>
      <c r="O33" s="181">
        <f>'01'!O33+'02'!O33+'03'!O33+'04'!O33+'05 ACPE'!O33+'05'!O33+'06'!O33+'07'!O33+'08'!O33+'09'!O33+'10'!O33+'11'!O33+'12'!O33+'18'!O33+'20'!O33+'25'!O33</f>
        <v>10665.300000000001</v>
      </c>
      <c r="P33" s="170">
        <f>'01'!P33+'02'!P33+'03'!P33+'04'!P33+'05 ACPE'!P33+'05'!P33+'06'!P33+'07'!P33+'08'!P33+'09'!P33+'10'!P33+'11'!P33+'12'!P33+'18'!P33+'20'!P33+'25'!P33</f>
        <v>80</v>
      </c>
      <c r="Q33" s="182">
        <f>'01'!Q33+'02'!Q33+'03'!Q33+'04'!Q33+'05 ACPE'!Q33+'05'!Q33+'06'!Q33+'07'!Q33+'08'!Q33+'09'!Q33+'10'!Q33+'11'!Q33+'12'!Q33+'18'!Q33+'20'!Q33+'25'!Q33</f>
        <v>12942.489999999998</v>
      </c>
      <c r="R33" s="180">
        <f>'01'!R33+'02'!R33+'03'!R33+'04'!R33+'05 ACPE'!R33+'05'!R33+'06'!R33+'07'!R33+'08'!R33+'09'!R33+'10'!R33+'11'!R33+'12'!R33+'18'!R33+'20'!R33+'25'!R33</f>
        <v>138</v>
      </c>
      <c r="S33" s="181">
        <f>'01'!S33+'02'!S33+'03'!S33+'04'!S33+'05 ACPE'!S33+'05'!S33+'06'!S33+'07'!S33+'08'!S33+'09'!S33+'10'!S33+'11'!S33+'12'!S33+'18'!S33+'20'!S33+'25'!S33</f>
        <v>19417.240000000002</v>
      </c>
      <c r="T33" s="170">
        <f>'01'!T33+'02'!T33+'03'!T33+'04'!T33+'05 ACPE'!T33+'05'!T33+'06'!T33+'07'!T33+'08'!T33+'09'!T33+'10'!T33+'11'!T33+'12'!T33+'18'!T33+'20'!T33+'25'!T33</f>
        <v>52</v>
      </c>
      <c r="U33" s="182">
        <f>'01'!U33+'02'!U33+'03'!U33+'04'!U33+'05 ACPE'!U33+'05'!U33+'06'!U33+'07'!U33+'08'!U33+'09'!U33+'10'!U33+'11'!U33+'12'!U33+'18'!U33+'20'!U33+'25'!U33</f>
        <v>8874.6999999999989</v>
      </c>
      <c r="V33" s="180">
        <f>'01'!V33+'02'!V33+'03'!V33+'04'!V33+'05 ACPE'!V33+'05'!V33+'06'!V33+'07'!V33+'08'!V33+'09'!V33+'10'!V33+'11'!V33+'12'!V33+'18'!V33+'20'!V33+'25'!V33</f>
        <v>95</v>
      </c>
      <c r="W33" s="181">
        <f>'01'!W33+'02'!W33+'03'!W33+'04'!W33+'05 ACPE'!W33+'05'!W33+'06'!W33+'07'!W33+'08'!W33+'09'!W33+'10'!W33+'11'!W33+'12'!W33+'18'!W33+'20'!W33+'25'!W33</f>
        <v>21346.679999999997</v>
      </c>
      <c r="X33" s="170">
        <f>'01'!X33+'02'!X33+'03'!X33+'04'!X33+'05 ACPE'!X33+'05'!X33+'06'!X33+'07'!X33+'08'!X33+'09'!X33+'10'!X33+'11'!X33+'12'!X33+'18'!X33+'20'!X33+'25'!X33</f>
        <v>128</v>
      </c>
      <c r="Y33" s="182">
        <f>'01'!Y33+'02'!Y33+'03'!Y33+'04'!Y33+'05 ACPE'!Y33+'05'!Y33+'06'!Y33+'07'!Y33+'08'!Y33+'09'!Y33+'10'!Y33+'11'!Y33+'12'!Y33+'18'!Y33+'20'!Y33+'25'!Y33</f>
        <v>18226.959999999995</v>
      </c>
      <c r="Z33" s="101">
        <f t="shared" si="6"/>
        <v>953</v>
      </c>
      <c r="AA33" s="183">
        <f t="shared" si="6"/>
        <v>172802.29</v>
      </c>
    </row>
    <row r="34" spans="1:29" s="229" customFormat="1" x14ac:dyDescent="0.2">
      <c r="A34" s="179" t="s">
        <v>88</v>
      </c>
      <c r="B34" s="180">
        <f>'01'!B34+'02'!B34+'03'!B34+'04'!B34+'05 ACPE'!B34+'05'!B34+'06'!B34+'07'!B34+'08'!B34+'09'!B34+'10'!B34+'11'!B34+'12'!B34+'18'!B34+'20'!B34+'25'!B34</f>
        <v>139</v>
      </c>
      <c r="C34" s="180">
        <f>'01'!C34+'02'!C34+'03'!C34+'04'!C34+'05 ACPE'!C34+'05'!C34+'06'!C34+'07'!C34+'08'!C34+'09'!C34+'10'!C34+'11'!C34+'12'!C34+'18'!C34+'20'!C34+'25'!C34</f>
        <v>18648.580000000002</v>
      </c>
      <c r="D34" s="170">
        <f>'01'!D34+'02'!D34+'03'!D34+'04'!D34+'05 ACPE'!D34+'05'!D34+'06'!D34+'07'!D34+'08'!D34+'09'!D34+'10'!D34+'11'!D34+'12'!D34+'18'!D34+'20'!D34+'25'!D34</f>
        <v>159</v>
      </c>
      <c r="E34" s="170">
        <f>'01'!E34+'02'!E34+'03'!E34+'04'!E34+'05 ACPE'!E34+'05'!E34+'06'!E34+'07'!E34+'08'!E34+'09'!E34+'10'!E34+'11'!E34+'12'!E34+'18'!E34+'20'!E34+'25'!E34</f>
        <v>20888.13</v>
      </c>
      <c r="F34" s="180">
        <f>'01'!F34+'02'!F34+'03'!F34+'04'!F34+'05 ACPE'!F34+'05'!F34+'06'!F34+'07'!F34+'08'!F34+'09'!F34+'10'!F34+'11'!F34+'12'!F34+'18'!F34+'20'!F34+'25'!F34</f>
        <v>167</v>
      </c>
      <c r="G34" s="180">
        <f>'01'!G34+'02'!G34+'03'!G34+'04'!G34+'05 ACPE'!G34+'05'!G34+'06'!G34+'07'!G34+'08'!G34+'09'!G34+'10'!G34+'11'!G34+'12'!G34+'18'!G34+'20'!G34+'25'!G34</f>
        <v>23153.86</v>
      </c>
      <c r="H34" s="170">
        <f>'01'!H34+'02'!H34+'03'!H34+'04'!H34+'05 ACPE'!H34+'05'!H34+'06'!H34+'07'!H34+'08'!H34+'09'!H34+'10'!H34+'11'!H34+'12'!H34+'18'!H34+'20'!H34+'25'!H34</f>
        <v>129</v>
      </c>
      <c r="I34" s="170">
        <f>'01'!I34+'02'!I34+'03'!I34+'04'!I34+'05 ACPE'!I34+'05'!I34+'06'!I34+'07'!I34+'08'!I34+'09'!I34+'10'!I34+'11'!I34+'12'!I34+'18'!I34+'20'!I34+'25'!I34</f>
        <v>17083.36</v>
      </c>
      <c r="J34" s="180">
        <f>'01'!J34+'02'!J34+'03'!J34+'04'!J34+'05 ACPE'!J34+'05'!J34+'06'!J34+'07'!J34+'08'!J34+'09'!J34+'10'!J34+'11'!J34+'12'!J34+'18'!J34+'20'!J34+'25'!J34</f>
        <v>148</v>
      </c>
      <c r="K34" s="180">
        <f>'01'!K34+'02'!K34+'03'!K34+'04'!K34+'05 ACPE'!K34+'05'!K34+'06'!K34+'07'!K34+'08'!K34+'09'!K34+'10'!K34+'11'!K34+'12'!K34+'18'!K34+'20'!K34+'25'!K34</f>
        <v>21511.78</v>
      </c>
      <c r="L34" s="170">
        <f>'01'!L34+'02'!L34+'03'!L34+'04'!L34+'05 ACPE'!L34+'05'!L34+'06'!L34+'07'!L34+'08'!L34+'09'!L34+'10'!L34+'11'!L34+'12'!L34+'18'!L34+'20'!L34+'25'!L34</f>
        <v>94</v>
      </c>
      <c r="M34" s="170">
        <f>'01'!M34+'02'!M34+'03'!M34+'04'!M34+'05 ACPE'!M34+'05'!M34+'06'!M34+'07'!M34+'08'!M34+'09'!M34+'10'!M34+'11'!M34+'12'!M34+'18'!M34+'20'!M34+'25'!M34</f>
        <v>12189.2</v>
      </c>
      <c r="N34" s="180">
        <f>'01'!N34+'02'!N34+'03'!N34+'04'!N34+'05 ACPE'!N34+'05'!N34+'06'!N34+'07'!N34+'08'!N34+'09'!N34+'10'!N34+'11'!N34+'12'!N34+'18'!N34+'20'!N34+'25'!N34</f>
        <v>134</v>
      </c>
      <c r="O34" s="180">
        <f>'01'!O34+'02'!O34+'03'!O34+'04'!O34+'05 ACPE'!O34+'05'!O34+'06'!O34+'07'!O34+'08'!O34+'09'!O34+'10'!O34+'11'!O34+'12'!O34+'18'!O34+'20'!O34+'25'!O34</f>
        <v>14902.869999999999</v>
      </c>
      <c r="P34" s="170">
        <f>'01'!P34+'02'!P34+'03'!P34+'04'!P34+'05 ACPE'!P34+'05'!P34+'06'!P34+'07'!P34+'08'!P34+'09'!P34+'10'!P34+'11'!P34+'12'!P34+'18'!P34+'20'!P34+'25'!P34</f>
        <v>125</v>
      </c>
      <c r="Q34" s="170">
        <f>'01'!Q34+'02'!Q34+'03'!Q34+'04'!Q34+'05 ACPE'!Q34+'05'!Q34+'06'!Q34+'07'!Q34+'08'!Q34+'09'!Q34+'10'!Q34+'11'!Q34+'12'!Q34+'18'!Q34+'20'!Q34+'25'!Q34</f>
        <v>16764.77</v>
      </c>
      <c r="R34" s="180">
        <f>'01'!R34+'02'!R34+'03'!R34+'04'!R34+'05 ACPE'!R34+'05'!R34+'06'!R34+'07'!R34+'08'!R34+'09'!R34+'10'!R34+'11'!R34+'12'!R34+'18'!R34+'20'!R34+'25'!R34</f>
        <v>118</v>
      </c>
      <c r="S34" s="180">
        <f>'01'!S34+'02'!S34+'03'!S34+'04'!S34+'05 ACPE'!S34+'05'!S34+'06'!S34+'07'!S34+'08'!S34+'09'!S34+'10'!S34+'11'!S34+'12'!S34+'18'!S34+'20'!S34+'25'!S34</f>
        <v>15500.330000000002</v>
      </c>
      <c r="T34" s="170">
        <f>'01'!T34+'02'!T34+'03'!T34+'04'!T34+'05 ACPE'!T34+'05'!T34+'06'!T34+'07'!T34+'08'!T34+'09'!T34+'10'!T34+'11'!T34+'12'!T34+'18'!T34+'20'!T34+'25'!T34</f>
        <v>133</v>
      </c>
      <c r="U34" s="170">
        <f>'01'!U34+'02'!U34+'03'!U34+'04'!U34+'05 ACPE'!U34+'05'!U34+'06'!U34+'07'!U34+'08'!U34+'09'!U34+'10'!U34+'11'!U34+'12'!U34+'18'!U34+'20'!U34+'25'!U34</f>
        <v>17075.07</v>
      </c>
      <c r="V34" s="180">
        <f>'01'!V34+'02'!V34+'03'!V34+'04'!V34+'05 ACPE'!V34+'05'!V34+'06'!V34+'07'!V34+'08'!V34+'09'!V34+'10'!V34+'11'!V34+'12'!V34+'18'!V34+'20'!V34+'25'!V34</f>
        <v>166</v>
      </c>
      <c r="W34" s="180">
        <f>'01'!W34+'02'!W34+'03'!W34+'04'!W34+'05 ACPE'!W34+'05'!W34+'06'!W34+'07'!W34+'08'!W34+'09'!W34+'10'!W34+'11'!W34+'12'!W34+'18'!W34+'20'!W34+'25'!W34</f>
        <v>21968.07</v>
      </c>
      <c r="X34" s="170">
        <f>'01'!X34+'02'!X34+'03'!X34+'04'!X34+'05 ACPE'!X34+'05'!X34+'06'!X34+'07'!X34+'08'!X34+'09'!X34+'10'!X34+'11'!X34+'12'!X34+'18'!X34+'20'!X34+'25'!X34</f>
        <v>140</v>
      </c>
      <c r="Y34" s="170">
        <f>'01'!Y34+'02'!Y34+'03'!Y34+'04'!Y34+'05 ACPE'!Y34+'05'!Y34+'06'!Y34+'07'!Y34+'08'!Y34+'09'!Y34+'10'!Y34+'11'!Y34+'12'!Y34+'18'!Y34+'20'!Y34+'25'!Y34</f>
        <v>18992.600000000002</v>
      </c>
      <c r="Z34" s="101">
        <f t="shared" si="6"/>
        <v>1652</v>
      </c>
      <c r="AA34" s="183">
        <f t="shared" si="6"/>
        <v>218678.62000000002</v>
      </c>
    </row>
    <row r="35" spans="1:29" s="229" customFormat="1" x14ac:dyDescent="0.2">
      <c r="A35" s="179" t="s">
        <v>77</v>
      </c>
      <c r="B35" s="186">
        <f>'01'!B35+'02'!B35+'03'!B35+'04'!B35+'05 ACPE'!B35+'05'!B35+'06'!B35+'07'!B35+'08'!B35+'09'!B35+'10'!B35+'11'!B35+'12'!B35+'18'!B35+'20'!B35+'25'!B35</f>
        <v>1</v>
      </c>
      <c r="C35" s="186">
        <f>'01'!C35+'02'!C35+'03'!C35+'04'!C35+'05 ACPE'!C35+'05'!C35+'06'!C35+'07'!C35+'08'!C35+'09'!C35+'10'!C35+'11'!C35+'12'!C35+'18'!C35+'20'!C35+'25'!C35</f>
        <v>88.35</v>
      </c>
      <c r="D35" s="187">
        <f>'01'!D35+'02'!D35+'03'!D35+'04'!D35+'05 ACPE'!D35+'05'!D35+'06'!D35+'07'!D35+'08'!D35+'09'!D35+'10'!D35+'11'!D35+'12'!D35+'18'!D35+'20'!D35+'25'!D35</f>
        <v>0</v>
      </c>
      <c r="E35" s="187">
        <f>'01'!E35+'02'!E35+'03'!E35+'04'!E35+'05 ACPE'!E35+'05'!E35+'06'!E35+'07'!E35+'08'!E35+'09'!E35+'10'!E35+'11'!E35+'12'!E35+'18'!E35+'20'!E35+'25'!E35</f>
        <v>0</v>
      </c>
      <c r="F35" s="186">
        <f>'01'!F35+'02'!F35+'03'!F35+'04'!F35+'05 ACPE'!F35+'05'!F35+'06'!F35+'07'!F35+'08'!F35+'09'!F35+'10'!F35+'11'!F35+'12'!F35+'18'!F35+'20'!F35+'25'!F35</f>
        <v>1</v>
      </c>
      <c r="G35" s="186">
        <f>'01'!G35+'02'!G35+'03'!G35+'04'!G35+'05 ACPE'!G35+'05'!G35+'06'!G35+'07'!G35+'08'!G35+'09'!G35+'10'!G35+'11'!G35+'12'!G35+'18'!G35+'20'!G35+'25'!G35</f>
        <v>825</v>
      </c>
      <c r="H35" s="187">
        <f>'01'!H35+'02'!H35+'03'!H35+'04'!H35+'05 ACPE'!H35+'05'!H35+'06'!H35+'07'!H35+'08'!H35+'09'!H35+'10'!H35+'11'!H35+'12'!H35+'18'!H35+'20'!H35+'25'!H35</f>
        <v>0</v>
      </c>
      <c r="I35" s="187">
        <f>'01'!I35+'02'!I35+'03'!I35+'04'!I35+'05 ACPE'!I35+'05'!I35+'06'!I35+'07'!I35+'08'!I35+'09'!I35+'10'!I35+'11'!I35+'12'!I35+'18'!I35+'20'!I35+'25'!I35</f>
        <v>0</v>
      </c>
      <c r="J35" s="186">
        <f>'01'!J35+'02'!J35+'03'!J35+'04'!J35+'05 ACPE'!J35+'05'!J35+'06'!J35+'07'!J35+'08'!J35+'09'!J35+'10'!J35+'11'!J35+'12'!J35+'18'!J35+'20'!J35+'25'!J35</f>
        <v>0</v>
      </c>
      <c r="K35" s="186">
        <f>'01'!K35+'02'!K35+'03'!K35+'04'!K35+'05 ACPE'!K35+'05'!K35+'06'!K35+'07'!K35+'08'!K35+'09'!K35+'10'!K35+'11'!K35+'12'!K35+'18'!K35+'20'!K35+'25'!K35</f>
        <v>0</v>
      </c>
      <c r="L35" s="187">
        <f>'01'!L35+'02'!L35+'03'!L35+'04'!L35+'05 ACPE'!L35+'05'!L35+'06'!L35+'07'!L35+'08'!L35+'09'!L35+'10'!L35+'11'!L35+'12'!L35+'18'!L35+'20'!L35+'25'!L35</f>
        <v>0</v>
      </c>
      <c r="M35" s="187">
        <f>'01'!M35+'02'!M35+'03'!M35+'04'!M35+'05 ACPE'!M35+'05'!M35+'06'!M35+'07'!M35+'08'!M35+'09'!M35+'10'!M35+'11'!M35+'12'!M35+'18'!M35+'20'!M35+'25'!M35</f>
        <v>0</v>
      </c>
      <c r="N35" s="186">
        <f>'01'!N35+'02'!N35+'03'!N35+'04'!N35+'05 ACPE'!N35+'05'!N35+'06'!N35+'07'!N35+'08'!N35+'09'!N35+'10'!N35+'11'!N35+'12'!N35+'18'!N35+'20'!N35+'25'!N35</f>
        <v>0</v>
      </c>
      <c r="O35" s="186">
        <f>'01'!O35+'02'!O35+'03'!O35+'04'!O35+'05 ACPE'!O35+'05'!O35+'06'!O35+'07'!O35+'08'!O35+'09'!O35+'10'!O35+'11'!O35+'12'!O35+'18'!O35+'20'!O35+'25'!O35</f>
        <v>0</v>
      </c>
      <c r="P35" s="187">
        <f>'01'!P35+'02'!P35+'03'!P35+'04'!P35+'05 ACPE'!P35+'05'!P35+'06'!P35+'07'!P35+'08'!P35+'09'!P35+'10'!P35+'11'!P35+'12'!P35+'18'!P35+'20'!P35+'25'!P35</f>
        <v>0</v>
      </c>
      <c r="Q35" s="187">
        <f>'01'!Q35+'02'!Q35+'03'!Q35+'04'!Q35+'05 ACPE'!Q35+'05'!Q35+'06'!Q35+'07'!Q35+'08'!Q35+'09'!Q35+'10'!Q35+'11'!Q35+'12'!Q35+'18'!Q35+'20'!Q35+'25'!Q35</f>
        <v>0</v>
      </c>
      <c r="R35" s="186">
        <f>'01'!R35+'02'!R35+'03'!R35+'04'!R35+'05 ACPE'!R35+'05'!R35+'06'!R35+'07'!R35+'08'!R35+'09'!R35+'10'!R35+'11'!R35+'12'!R35+'18'!R35+'20'!R35+'25'!R35</f>
        <v>0</v>
      </c>
      <c r="S35" s="186">
        <f>'01'!S35+'02'!S35+'03'!S35+'04'!S35+'05 ACPE'!S35+'05'!S35+'06'!S35+'07'!S35+'08'!S35+'09'!S35+'10'!S35+'11'!S35+'12'!S35+'18'!S35+'20'!S35+'25'!S35</f>
        <v>0</v>
      </c>
      <c r="T35" s="187">
        <f>'01'!T35+'02'!T35+'03'!T35+'04'!T35+'05 ACPE'!T35+'05'!T35+'06'!T35+'07'!T35+'08'!T35+'09'!T35+'10'!T35+'11'!T35+'12'!T35+'18'!T35+'20'!T35+'25'!T35</f>
        <v>0</v>
      </c>
      <c r="U35" s="187">
        <f>'01'!U35+'02'!U35+'03'!U35+'04'!U35+'05 ACPE'!U35+'05'!U35+'06'!U35+'07'!U35+'08'!U35+'09'!U35+'10'!U35+'11'!U35+'12'!U35+'18'!U35+'20'!U35+'25'!U35</f>
        <v>0</v>
      </c>
      <c r="V35" s="186">
        <f>'01'!V35+'02'!V35+'03'!V35+'04'!V35+'05 ACPE'!V35+'05'!V35+'06'!V35+'07'!V35+'08'!V35+'09'!V35+'10'!V35+'11'!V35+'12'!V35+'18'!V35+'20'!V35+'25'!V35</f>
        <v>0</v>
      </c>
      <c r="W35" s="186">
        <f>'01'!W35+'02'!W35+'03'!W35+'04'!W35+'05 ACPE'!W35+'05'!W35+'06'!W35+'07'!W35+'08'!W35+'09'!W35+'10'!W35+'11'!W35+'12'!W35+'18'!W35+'20'!W35+'25'!W35</f>
        <v>0</v>
      </c>
      <c r="X35" s="187">
        <f>'01'!X35+'02'!X35+'03'!X35+'04'!X35+'05 ACPE'!X35+'05'!X35+'06'!X35+'07'!X35+'08'!X35+'09'!X35+'10'!X35+'11'!X35+'12'!X35+'18'!X35+'20'!X35+'25'!X35</f>
        <v>0</v>
      </c>
      <c r="Y35" s="187">
        <f>'01'!Y35+'02'!Y35+'03'!Y35+'04'!Y35+'05 ACPE'!Y35+'05'!Y35+'06'!Y35+'07'!Y35+'08'!Y35+'09'!Y35+'10'!Y35+'11'!Y35+'12'!Y35+'18'!Y35+'20'!Y35+'25'!Y35</f>
        <v>0</v>
      </c>
      <c r="Z35" s="225">
        <f t="shared" si="6"/>
        <v>2</v>
      </c>
      <c r="AA35" s="188">
        <f t="shared" si="6"/>
        <v>913.35</v>
      </c>
    </row>
    <row r="36" spans="1:29" s="7" customFormat="1" ht="12.75" customHeight="1" x14ac:dyDescent="0.2">
      <c r="A36" s="13" t="s">
        <v>92</v>
      </c>
      <c r="B36" s="243">
        <f t="shared" ref="B36:AA36" si="7">SUM(B32:B35)</f>
        <v>255</v>
      </c>
      <c r="C36" s="176">
        <f t="shared" si="7"/>
        <v>48577.29</v>
      </c>
      <c r="D36" s="244">
        <f t="shared" si="7"/>
        <v>260</v>
      </c>
      <c r="E36" s="177">
        <f t="shared" si="7"/>
        <v>44591.53</v>
      </c>
      <c r="F36" s="243">
        <f t="shared" si="7"/>
        <v>251</v>
      </c>
      <c r="G36" s="176">
        <f t="shared" si="7"/>
        <v>44348.36</v>
      </c>
      <c r="H36" s="244">
        <f t="shared" si="7"/>
        <v>200</v>
      </c>
      <c r="I36" s="177">
        <f t="shared" si="7"/>
        <v>44062.03</v>
      </c>
      <c r="J36" s="243">
        <f t="shared" si="7"/>
        <v>250</v>
      </c>
      <c r="K36" s="176">
        <f t="shared" si="7"/>
        <v>51639.49</v>
      </c>
      <c r="L36" s="244">
        <f t="shared" si="7"/>
        <v>203</v>
      </c>
      <c r="M36" s="177">
        <f t="shared" si="7"/>
        <v>36596.460000000006</v>
      </c>
      <c r="N36" s="243">
        <f t="shared" si="7"/>
        <v>244</v>
      </c>
      <c r="O36" s="176">
        <f t="shared" si="7"/>
        <v>39562.369999999995</v>
      </c>
      <c r="P36" s="244">
        <f t="shared" si="7"/>
        <v>220</v>
      </c>
      <c r="Q36" s="177">
        <f t="shared" si="7"/>
        <v>35150.22</v>
      </c>
      <c r="R36" s="243">
        <f t="shared" si="7"/>
        <v>278</v>
      </c>
      <c r="S36" s="176">
        <f t="shared" si="7"/>
        <v>44155.850000000006</v>
      </c>
      <c r="T36" s="244">
        <f t="shared" si="7"/>
        <v>206</v>
      </c>
      <c r="U36" s="177">
        <f t="shared" si="7"/>
        <v>35342.69</v>
      </c>
      <c r="V36" s="243">
        <f t="shared" si="7"/>
        <v>287</v>
      </c>
      <c r="W36" s="176">
        <f t="shared" si="7"/>
        <v>53785.99</v>
      </c>
      <c r="X36" s="244">
        <f t="shared" si="7"/>
        <v>286</v>
      </c>
      <c r="Y36" s="177">
        <f t="shared" si="7"/>
        <v>42882.97</v>
      </c>
      <c r="Z36" s="250">
        <f t="shared" si="7"/>
        <v>2940</v>
      </c>
      <c r="AA36" s="178">
        <f t="shared" si="7"/>
        <v>520695.25</v>
      </c>
      <c r="AB36" s="150"/>
      <c r="AC36" s="162"/>
    </row>
    <row r="37" spans="1:29" s="7"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c r="AB37" s="150"/>
      <c r="AC37" s="162"/>
    </row>
    <row r="38" spans="1:29" s="291" customFormat="1" ht="12.75" customHeight="1" x14ac:dyDescent="0.2">
      <c r="A38" s="52" t="s">
        <v>101</v>
      </c>
      <c r="B38" s="74"/>
      <c r="C38" s="74">
        <f>Statewide!C38*0.6</f>
        <v>8100</v>
      </c>
      <c r="D38" s="52"/>
      <c r="E38" s="52">
        <f>Statewide!E38*0.6</f>
        <v>8100</v>
      </c>
      <c r="F38" s="74"/>
      <c r="G38" s="74">
        <f>Statewide!G38*0.6</f>
        <v>8100</v>
      </c>
      <c r="H38" s="52"/>
      <c r="I38" s="52">
        <f>Statewide!I38*0.6</f>
        <v>8100</v>
      </c>
      <c r="J38" s="74"/>
      <c r="K38" s="74">
        <f>Statewide!K38*0.6</f>
        <v>8100</v>
      </c>
      <c r="L38" s="52"/>
      <c r="M38" s="52">
        <f>Statewide!M38*0.6</f>
        <v>8100</v>
      </c>
      <c r="N38" s="74"/>
      <c r="O38" s="74">
        <f>Statewide!O38*0.6</f>
        <v>8100</v>
      </c>
      <c r="P38" s="52"/>
      <c r="Q38" s="52">
        <f>Statewide!Q38*0.6</f>
        <v>8100</v>
      </c>
      <c r="R38" s="74"/>
      <c r="S38" s="74">
        <f>Statewide!S38*0.6</f>
        <v>8100</v>
      </c>
      <c r="T38" s="52"/>
      <c r="U38" s="52">
        <f>Statewide!U38*0.6</f>
        <v>8100</v>
      </c>
      <c r="V38" s="74"/>
      <c r="W38" s="74">
        <f>Statewide!W38*0.6</f>
        <v>8100</v>
      </c>
      <c r="X38" s="52"/>
      <c r="Y38" s="52">
        <f>Statewide!Y38*0.6</f>
        <v>8100</v>
      </c>
      <c r="Z38" s="245"/>
      <c r="AA38" s="245">
        <f>SUM(B38:Z38)</f>
        <v>97200</v>
      </c>
    </row>
    <row r="39" spans="1:29" s="23"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238"/>
    </row>
    <row r="40" spans="1:29" s="257" customFormat="1" ht="25.5" x14ac:dyDescent="0.2">
      <c r="A40" s="254" t="s">
        <v>102</v>
      </c>
      <c r="B40" s="255"/>
      <c r="C40" s="256">
        <f>C29-C3-C36-(C38-C4)</f>
        <v>102273.73999999999</v>
      </c>
      <c r="D40" s="255"/>
      <c r="E40" s="256">
        <f>E29-E3-E36-(E38-E4)</f>
        <v>152766.28999999995</v>
      </c>
      <c r="F40" s="255"/>
      <c r="G40" s="256">
        <f>G29-G3-G36-(G38-G4)</f>
        <v>118607.56999999999</v>
      </c>
      <c r="H40" s="255"/>
      <c r="I40" s="256">
        <f>I29-I3-I36-(I38-I4)</f>
        <v>160264.24</v>
      </c>
      <c r="J40" s="255"/>
      <c r="K40" s="256">
        <f>K29-K3-K36-(K38-K4)</f>
        <v>74399.750000000029</v>
      </c>
      <c r="L40" s="255"/>
      <c r="M40" s="256">
        <f>M29-M3-M36-(M38-M4)</f>
        <v>44244.250000000015</v>
      </c>
      <c r="N40" s="255"/>
      <c r="O40" s="256">
        <f>O29-O3-O36-(O38-O4)</f>
        <v>78173.360000000015</v>
      </c>
      <c r="P40" s="255"/>
      <c r="Q40" s="256">
        <f>Q29-Q3-Q36-(Q38-Q4)</f>
        <v>102930.89000000001</v>
      </c>
      <c r="R40" s="255"/>
      <c r="S40" s="256">
        <f>S29-S3-S36-(S38-S4)</f>
        <v>118581.43999999997</v>
      </c>
      <c r="T40" s="255"/>
      <c r="U40" s="256">
        <f>U29-U3-U36-(U38-U4)</f>
        <v>149047.4</v>
      </c>
      <c r="V40" s="255"/>
      <c r="W40" s="256">
        <f>W29-W3-W36-(W38-W4)</f>
        <v>166777.48000000001</v>
      </c>
      <c r="X40" s="255"/>
      <c r="Y40" s="256">
        <f>Y29-Y3-Y36-(Y38-Y4)</f>
        <v>163017.44999999998</v>
      </c>
      <c r="Z40" s="255"/>
      <c r="AA40" s="256">
        <f>AA29-AA3-AA36-(AA38-AA4)</f>
        <v>1431083.8600000003</v>
      </c>
      <c r="AB40" s="260"/>
    </row>
    <row r="42" spans="1:29" customFormat="1" x14ac:dyDescent="0.2">
      <c r="A42" s="8" t="s">
        <v>39</v>
      </c>
      <c r="B42" s="8"/>
      <c r="D42" s="8"/>
      <c r="F42" s="8"/>
      <c r="H42" s="8"/>
      <c r="J42" s="8"/>
      <c r="L42" s="8"/>
      <c r="N42" s="8"/>
      <c r="P42" s="8"/>
      <c r="R42" s="8"/>
      <c r="T42" s="8"/>
      <c r="V42" s="8"/>
      <c r="X42" s="8"/>
      <c r="Z42" s="8"/>
    </row>
    <row r="43" spans="1:29" customFormat="1" x14ac:dyDescent="0.2">
      <c r="A43" s="8" t="s">
        <v>100</v>
      </c>
      <c r="B43" s="8"/>
      <c r="D43" s="8"/>
      <c r="F43" s="8"/>
      <c r="H43" s="8"/>
      <c r="J43" s="8"/>
      <c r="L43" s="8"/>
      <c r="N43" s="8"/>
      <c r="P43" s="8"/>
      <c r="R43" s="8"/>
      <c r="T43" s="8"/>
      <c r="V43" s="8"/>
      <c r="X43" s="8"/>
      <c r="Z43" s="8"/>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orientation="landscape" r:id="rId1"/>
  <headerFooter alignWithMargins="0">
    <oddFooter>&amp;L&amp;8&amp;Z&amp;F
Prepared by Danielle Meier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52</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72</v>
      </c>
      <c r="C3" s="32">
        <v>569.08000000000004</v>
      </c>
      <c r="D3" s="49">
        <v>94</v>
      </c>
      <c r="E3" s="2">
        <v>721.66</v>
      </c>
      <c r="F3" s="36">
        <v>63</v>
      </c>
      <c r="G3" s="32">
        <v>438.18</v>
      </c>
      <c r="H3" s="49">
        <v>88</v>
      </c>
      <c r="I3" s="2">
        <v>654.48</v>
      </c>
      <c r="J3" s="36">
        <v>56</v>
      </c>
      <c r="K3" s="32">
        <v>281.2</v>
      </c>
      <c r="L3" s="49">
        <v>39</v>
      </c>
      <c r="M3" s="2">
        <v>216</v>
      </c>
      <c r="N3" s="36">
        <v>63</v>
      </c>
      <c r="O3" s="32">
        <v>373</v>
      </c>
      <c r="P3" s="49">
        <v>56</v>
      </c>
      <c r="Q3" s="2">
        <v>345</v>
      </c>
      <c r="R3" s="36">
        <v>57</v>
      </c>
      <c r="S3" s="32">
        <v>384.32</v>
      </c>
      <c r="T3" s="49">
        <v>79</v>
      </c>
      <c r="U3" s="2">
        <v>456</v>
      </c>
      <c r="V3" s="36">
        <v>78</v>
      </c>
      <c r="W3" s="32">
        <v>608</v>
      </c>
      <c r="X3" s="49">
        <v>68</v>
      </c>
      <c r="Y3" s="2">
        <v>477</v>
      </c>
      <c r="Z3" s="143">
        <f>B3+D3+F3+H3+J3+L3+N3+P3+R3+T3+V3+X3</f>
        <v>813</v>
      </c>
      <c r="AA3" s="16">
        <f>C3+E3+G3+I3+K3+M3+O3+Q3+S3+U3+W3+Y3</f>
        <v>5523.92</v>
      </c>
    </row>
    <row r="4" spans="1:29" ht="12.75" customHeight="1" x14ac:dyDescent="0.2">
      <c r="A4" s="23" t="s">
        <v>51</v>
      </c>
      <c r="B4" s="38"/>
      <c r="C4" s="53">
        <v>72</v>
      </c>
      <c r="D4" s="48"/>
      <c r="E4" s="55">
        <v>94</v>
      </c>
      <c r="F4" s="38"/>
      <c r="G4" s="53">
        <v>63</v>
      </c>
      <c r="H4" s="48"/>
      <c r="I4" s="55">
        <v>88</v>
      </c>
      <c r="J4" s="38"/>
      <c r="K4" s="53">
        <v>56</v>
      </c>
      <c r="L4" s="48"/>
      <c r="M4" s="55">
        <v>39</v>
      </c>
      <c r="N4" s="38"/>
      <c r="O4" s="53">
        <v>63</v>
      </c>
      <c r="P4" s="48"/>
      <c r="Q4" s="55">
        <v>56</v>
      </c>
      <c r="R4" s="38"/>
      <c r="S4" s="53">
        <v>57</v>
      </c>
      <c r="T4" s="48"/>
      <c r="U4" s="55">
        <v>79</v>
      </c>
      <c r="V4" s="38"/>
      <c r="W4" s="53">
        <v>78</v>
      </c>
      <c r="X4" s="48"/>
      <c r="Y4" s="55">
        <v>68</v>
      </c>
      <c r="Z4" s="142"/>
      <c r="AA4" s="17">
        <f>C4+E4+G4+I4+K4+M4+O4+Q4+S4+U4+W4+Y4</f>
        <v>813</v>
      </c>
    </row>
    <row r="5" spans="1:29" ht="12.75" customHeight="1" x14ac:dyDescent="0.2">
      <c r="A5" s="13" t="s">
        <v>15</v>
      </c>
      <c r="B5" s="36"/>
      <c r="C5" s="60">
        <f>SUM(C3:C4)</f>
        <v>641.08000000000004</v>
      </c>
      <c r="D5" s="49"/>
      <c r="E5" s="22">
        <f>SUM(E3:E4)</f>
        <v>815.66</v>
      </c>
      <c r="F5" s="36"/>
      <c r="G5" s="60">
        <f>SUM(G3:G4)</f>
        <v>501.18</v>
      </c>
      <c r="H5" s="49"/>
      <c r="I5" s="22">
        <f>SUM(I3:I4)</f>
        <v>742.48</v>
      </c>
      <c r="J5" s="36"/>
      <c r="K5" s="60">
        <f>SUM(K3:K4)</f>
        <v>337.2</v>
      </c>
      <c r="L5" s="49"/>
      <c r="M5" s="22">
        <f>SUM(M3:M4)</f>
        <v>255</v>
      </c>
      <c r="N5" s="36"/>
      <c r="O5" s="60">
        <f>SUM(O3:O4)</f>
        <v>436</v>
      </c>
      <c r="P5" s="49"/>
      <c r="Q5" s="22">
        <f>SUM(Q3:Q4)</f>
        <v>401</v>
      </c>
      <c r="R5" s="36"/>
      <c r="S5" s="60">
        <f>SUM(S3:S4)</f>
        <v>441.32</v>
      </c>
      <c r="T5" s="49"/>
      <c r="U5" s="22">
        <f>SUM(U3:U4)</f>
        <v>535</v>
      </c>
      <c r="V5" s="36"/>
      <c r="W5" s="60">
        <f>SUM(W3:W4)</f>
        <v>686</v>
      </c>
      <c r="X5" s="49"/>
      <c r="Y5" s="22">
        <f>SUM(Y3:Y4)</f>
        <v>545</v>
      </c>
      <c r="Z5" s="143"/>
      <c r="AA5" s="19">
        <f>SUM(AA3:AA4)</f>
        <v>6336.92</v>
      </c>
      <c r="AB5" s="42"/>
      <c r="AC5" s="42"/>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c r="AB6" s="42"/>
      <c r="AC6" s="42"/>
    </row>
    <row r="7" spans="1:29" s="11" customFormat="1" ht="12.75" customHeight="1" x14ac:dyDescent="0.2">
      <c r="A7" s="23" t="s">
        <v>105</v>
      </c>
      <c r="B7" s="36"/>
      <c r="C7" s="298">
        <v>19925.78</v>
      </c>
      <c r="D7" s="49"/>
      <c r="E7" s="299">
        <v>56395.55</v>
      </c>
      <c r="F7" s="36"/>
      <c r="G7" s="298">
        <v>30842.85</v>
      </c>
      <c r="H7" s="49"/>
      <c r="I7" s="299">
        <v>46196.05</v>
      </c>
      <c r="J7" s="36"/>
      <c r="K7" s="298">
        <v>18910.150000000001</v>
      </c>
      <c r="L7" s="49"/>
      <c r="M7" s="299">
        <v>10997.94</v>
      </c>
      <c r="N7" s="36"/>
      <c r="O7" s="298">
        <v>21139.61</v>
      </c>
      <c r="P7" s="49"/>
      <c r="Q7" s="299">
        <v>23645.15</v>
      </c>
      <c r="R7" s="36"/>
      <c r="S7" s="298">
        <v>15351.69</v>
      </c>
      <c r="T7" s="49"/>
      <c r="U7" s="299">
        <v>20919.11</v>
      </c>
      <c r="V7" s="36"/>
      <c r="W7" s="298">
        <v>53337.18</v>
      </c>
      <c r="X7" s="49"/>
      <c r="Y7" s="299">
        <v>27422.83</v>
      </c>
      <c r="Z7" s="245"/>
      <c r="AA7" s="312">
        <f>C7+E7+G7+I7+K7+M7+O7+Q7+S7+U7+W7+Y7</f>
        <v>345083.89</v>
      </c>
      <c r="AB7" s="313"/>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B8" s="26"/>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29</v>
      </c>
      <c r="C10" s="32">
        <v>651.91</v>
      </c>
      <c r="D10" s="48">
        <v>57</v>
      </c>
      <c r="E10" s="2">
        <v>1464.94</v>
      </c>
      <c r="F10" s="38">
        <v>36</v>
      </c>
      <c r="G10" s="32">
        <v>1090.23</v>
      </c>
      <c r="H10" s="48">
        <v>39</v>
      </c>
      <c r="I10" s="2">
        <v>1158.72</v>
      </c>
      <c r="J10" s="38">
        <v>35</v>
      </c>
      <c r="K10" s="32">
        <v>1073.57</v>
      </c>
      <c r="L10" s="48">
        <v>24</v>
      </c>
      <c r="M10" s="2">
        <v>671.45</v>
      </c>
      <c r="N10" s="38">
        <v>39</v>
      </c>
      <c r="O10" s="32">
        <v>1197.6300000000001</v>
      </c>
      <c r="P10" s="48">
        <v>36</v>
      </c>
      <c r="Q10" s="2">
        <v>1006.83</v>
      </c>
      <c r="R10" s="38">
        <v>26</v>
      </c>
      <c r="S10" s="32">
        <v>938.72</v>
      </c>
      <c r="T10" s="48">
        <v>46</v>
      </c>
      <c r="U10" s="2">
        <v>1321.8</v>
      </c>
      <c r="V10" s="38">
        <v>43</v>
      </c>
      <c r="W10" s="32">
        <v>1301.93</v>
      </c>
      <c r="X10" s="48">
        <v>31</v>
      </c>
      <c r="Y10" s="2">
        <v>1210.6300000000001</v>
      </c>
      <c r="Z10" s="143">
        <f>B10+D10+F10+H10+J10+L10+N10+P10+R10+T10+V10+X10</f>
        <v>441</v>
      </c>
      <c r="AA10" s="16">
        <f t="shared" ref="Z10:AA13" si="0">C10+E10+G10+I10+K10+M10+O10+Q10+S10+U10+W10+Y10</f>
        <v>13088.36</v>
      </c>
    </row>
    <row r="11" spans="1:29" ht="12.75" customHeight="1" x14ac:dyDescent="0.2">
      <c r="A11" s="11" t="s">
        <v>29</v>
      </c>
      <c r="B11" s="38"/>
      <c r="C11" s="32"/>
      <c r="D11" s="48">
        <v>5</v>
      </c>
      <c r="E11" s="2">
        <v>49</v>
      </c>
      <c r="F11" s="38">
        <v>2</v>
      </c>
      <c r="G11" s="32">
        <v>101.91</v>
      </c>
      <c r="H11" s="48">
        <v>5</v>
      </c>
      <c r="I11" s="2">
        <v>352</v>
      </c>
      <c r="J11" s="38"/>
      <c r="K11" s="32"/>
      <c r="L11" s="48"/>
      <c r="M11" s="2"/>
      <c r="N11" s="38">
        <v>1</v>
      </c>
      <c r="O11" s="32">
        <v>2.68</v>
      </c>
      <c r="P11" s="48"/>
      <c r="Q11" s="2"/>
      <c r="R11" s="38"/>
      <c r="S11" s="32"/>
      <c r="T11" s="48"/>
      <c r="U11" s="2"/>
      <c r="V11" s="38">
        <v>4</v>
      </c>
      <c r="W11" s="32">
        <v>285.06</v>
      </c>
      <c r="X11" s="48"/>
      <c r="Y11" s="2"/>
      <c r="Z11" s="143">
        <f t="shared" si="0"/>
        <v>17</v>
      </c>
      <c r="AA11" s="16">
        <f t="shared" si="0"/>
        <v>790.65</v>
      </c>
      <c r="AC11" s="1"/>
    </row>
    <row r="12" spans="1:29" ht="12.75" customHeight="1" x14ac:dyDescent="0.2">
      <c r="A12" s="23" t="s">
        <v>35</v>
      </c>
      <c r="B12" s="38">
        <v>1</v>
      </c>
      <c r="C12" s="32">
        <v>7</v>
      </c>
      <c r="D12" s="48"/>
      <c r="E12" s="2"/>
      <c r="F12" s="38">
        <v>3</v>
      </c>
      <c r="G12" s="32">
        <v>360</v>
      </c>
      <c r="H12" s="48">
        <v>5</v>
      </c>
      <c r="I12" s="2">
        <v>176</v>
      </c>
      <c r="J12" s="38"/>
      <c r="K12" s="32"/>
      <c r="L12" s="48">
        <v>1</v>
      </c>
      <c r="M12" s="2">
        <v>106</v>
      </c>
      <c r="N12" s="38"/>
      <c r="O12" s="32"/>
      <c r="P12" s="48">
        <v>1</v>
      </c>
      <c r="Q12" s="2">
        <v>140</v>
      </c>
      <c r="R12" s="38">
        <v>1</v>
      </c>
      <c r="S12" s="32">
        <v>106</v>
      </c>
      <c r="T12" s="48"/>
      <c r="U12" s="2"/>
      <c r="V12" s="38"/>
      <c r="W12" s="32"/>
      <c r="X12" s="48">
        <v>1</v>
      </c>
      <c r="Y12" s="2">
        <v>3</v>
      </c>
      <c r="Z12" s="143">
        <f t="shared" si="0"/>
        <v>13</v>
      </c>
      <c r="AA12" s="16">
        <f t="shared" si="0"/>
        <v>898</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c r="S13" s="33"/>
      <c r="T13" s="55"/>
      <c r="U13" s="4"/>
      <c r="V13" s="53"/>
      <c r="W13" s="33"/>
      <c r="X13" s="55"/>
      <c r="Y13" s="4"/>
      <c r="Z13" s="143">
        <f t="shared" si="0"/>
        <v>0</v>
      </c>
      <c r="AA13" s="16">
        <f t="shared" si="0"/>
        <v>0</v>
      </c>
    </row>
    <row r="14" spans="1:29" ht="12.75" customHeight="1" x14ac:dyDescent="0.2">
      <c r="A14" s="44" t="s">
        <v>22</v>
      </c>
      <c r="B14" s="36">
        <f t="shared" ref="B14:AA14" si="1">SUM(B10:B13)</f>
        <v>30</v>
      </c>
      <c r="C14" s="60">
        <f t="shared" si="1"/>
        <v>658.91</v>
      </c>
      <c r="D14" s="49">
        <f t="shared" si="1"/>
        <v>62</v>
      </c>
      <c r="E14" s="22">
        <f t="shared" si="1"/>
        <v>1513.94</v>
      </c>
      <c r="F14" s="36">
        <f t="shared" si="1"/>
        <v>41</v>
      </c>
      <c r="G14" s="60">
        <f t="shared" si="1"/>
        <v>1552.14</v>
      </c>
      <c r="H14" s="49">
        <f t="shared" si="1"/>
        <v>49</v>
      </c>
      <c r="I14" s="22">
        <f t="shared" si="1"/>
        <v>1686.72</v>
      </c>
      <c r="J14" s="36">
        <f t="shared" si="1"/>
        <v>35</v>
      </c>
      <c r="K14" s="60">
        <f t="shared" si="1"/>
        <v>1073.57</v>
      </c>
      <c r="L14" s="49">
        <f t="shared" si="1"/>
        <v>25</v>
      </c>
      <c r="M14" s="22">
        <f t="shared" si="1"/>
        <v>777.45</v>
      </c>
      <c r="N14" s="36">
        <f t="shared" si="1"/>
        <v>40</v>
      </c>
      <c r="O14" s="60">
        <f t="shared" si="1"/>
        <v>1200.3100000000002</v>
      </c>
      <c r="P14" s="49">
        <f t="shared" si="1"/>
        <v>37</v>
      </c>
      <c r="Q14" s="22">
        <f t="shared" si="1"/>
        <v>1146.83</v>
      </c>
      <c r="R14" s="36">
        <f t="shared" si="1"/>
        <v>27</v>
      </c>
      <c r="S14" s="60">
        <f t="shared" si="1"/>
        <v>1044.72</v>
      </c>
      <c r="T14" s="49">
        <f t="shared" si="1"/>
        <v>46</v>
      </c>
      <c r="U14" s="22">
        <f t="shared" si="1"/>
        <v>1321.8</v>
      </c>
      <c r="V14" s="36">
        <f t="shared" si="1"/>
        <v>47</v>
      </c>
      <c r="W14" s="60">
        <f t="shared" si="1"/>
        <v>1586.99</v>
      </c>
      <c r="X14" s="49">
        <f t="shared" si="1"/>
        <v>32</v>
      </c>
      <c r="Y14" s="22">
        <f>SUM(Y10:Y13)</f>
        <v>1213.6300000000001</v>
      </c>
      <c r="Z14" s="246">
        <f t="shared" si="1"/>
        <v>471</v>
      </c>
      <c r="AA14" s="47">
        <f t="shared" si="1"/>
        <v>14777.01</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Z16" s="142"/>
      <c r="AA16" s="15"/>
    </row>
    <row r="17" spans="1:29" ht="12.75" customHeight="1" x14ac:dyDescent="0.2">
      <c r="A17" s="23" t="s">
        <v>79</v>
      </c>
      <c r="B17" s="38"/>
      <c r="C17" s="32"/>
      <c r="D17" s="48"/>
      <c r="E17" s="2"/>
      <c r="F17" s="38"/>
      <c r="G17" s="32"/>
      <c r="H17" s="48"/>
      <c r="I17" s="2"/>
      <c r="J17" s="38"/>
      <c r="K17" s="32"/>
      <c r="L17" s="48"/>
      <c r="M17" s="2"/>
      <c r="N17" s="38"/>
      <c r="O17" s="32"/>
      <c r="P17" s="48"/>
      <c r="Q17" s="2"/>
      <c r="R17" s="38"/>
      <c r="S17" s="32"/>
      <c r="T17" s="48"/>
      <c r="U17" s="2"/>
      <c r="V17" s="38"/>
      <c r="W17" s="32"/>
      <c r="X17" s="48"/>
      <c r="Y17" s="2"/>
      <c r="Z17" s="143">
        <f>B17+D17+F17+H17+J17+L17+N17+P17+R17+T17+V17+X17</f>
        <v>0</v>
      </c>
      <c r="AA17" s="16">
        <f>C17+E17+G17+I17+K17+M17+O17+Q17+S17+U17+W17+Y17</f>
        <v>0</v>
      </c>
    </row>
    <row r="18" spans="1:29" ht="12.75" customHeight="1" x14ac:dyDescent="0.2">
      <c r="A18" s="23" t="s">
        <v>24</v>
      </c>
      <c r="B18" s="38"/>
      <c r="C18" s="32"/>
      <c r="D18" s="48">
        <v>1</v>
      </c>
      <c r="E18" s="2">
        <v>164.2</v>
      </c>
      <c r="F18" s="38">
        <v>1</v>
      </c>
      <c r="G18" s="32">
        <v>183.5</v>
      </c>
      <c r="H18" s="48"/>
      <c r="I18" s="2"/>
      <c r="J18" s="38"/>
      <c r="K18" s="32"/>
      <c r="L18" s="48"/>
      <c r="M18" s="2"/>
      <c r="N18" s="38">
        <v>1</v>
      </c>
      <c r="O18" s="32">
        <v>144.21</v>
      </c>
      <c r="P18" s="48"/>
      <c r="Q18" s="2"/>
      <c r="R18" s="38">
        <v>1</v>
      </c>
      <c r="S18" s="32">
        <v>176.11</v>
      </c>
      <c r="T18" s="48">
        <v>1</v>
      </c>
      <c r="U18" s="2">
        <v>101.54</v>
      </c>
      <c r="V18" s="38">
        <v>1</v>
      </c>
      <c r="W18" s="32">
        <v>239.4</v>
      </c>
      <c r="X18" s="48"/>
      <c r="Y18" s="2"/>
      <c r="Z18" s="143">
        <f>B18+D18+F18+H18+J18+L18+N18+P18+R18+T18+V18+X18</f>
        <v>6</v>
      </c>
      <c r="AA18" s="16">
        <f>C18+E18+G18+I18+K18+M18+O18+Q18+S18+U18+W18+Y18</f>
        <v>1008.9599999999999</v>
      </c>
    </row>
    <row r="19" spans="1:29" ht="12.75" customHeight="1" x14ac:dyDescent="0.2">
      <c r="A19" s="23" t="s">
        <v>83</v>
      </c>
      <c r="B19" s="38">
        <v>2</v>
      </c>
      <c r="C19" s="32">
        <v>768.1</v>
      </c>
      <c r="D19" s="48">
        <v>4</v>
      </c>
      <c r="E19" s="2">
        <v>2445.54</v>
      </c>
      <c r="F19" s="38">
        <v>2</v>
      </c>
      <c r="G19" s="32">
        <v>994.34</v>
      </c>
      <c r="H19" s="48">
        <v>2</v>
      </c>
      <c r="I19" s="2">
        <v>970.37</v>
      </c>
      <c r="J19" s="38">
        <v>2</v>
      </c>
      <c r="K19" s="32">
        <v>524.88</v>
      </c>
      <c r="L19" s="48">
        <v>3</v>
      </c>
      <c r="M19" s="2">
        <v>1039.82</v>
      </c>
      <c r="N19" s="38">
        <v>2</v>
      </c>
      <c r="O19" s="32">
        <v>557.45000000000005</v>
      </c>
      <c r="P19" s="48">
        <v>1</v>
      </c>
      <c r="Q19" s="2">
        <v>320.58</v>
      </c>
      <c r="R19" s="38">
        <v>5</v>
      </c>
      <c r="S19" s="32">
        <v>2448.6</v>
      </c>
      <c r="T19" s="48">
        <v>7</v>
      </c>
      <c r="U19" s="2">
        <v>2607.63</v>
      </c>
      <c r="V19" s="38">
        <v>9</v>
      </c>
      <c r="W19" s="32">
        <v>3549.59</v>
      </c>
      <c r="X19" s="48">
        <v>4</v>
      </c>
      <c r="Y19" s="2">
        <v>1642.56</v>
      </c>
      <c r="Z19" s="143">
        <f t="shared" ref="Z19:AA21" si="2">B19+D19+F19+H19+J19+L19+N19+P19+R19+T19+V19+X19</f>
        <v>43</v>
      </c>
      <c r="AA19" s="16">
        <f t="shared" si="2"/>
        <v>17869.46</v>
      </c>
    </row>
    <row r="20" spans="1:29" ht="12.75" customHeight="1" x14ac:dyDescent="0.2">
      <c r="A20" s="23" t="s">
        <v>25</v>
      </c>
      <c r="B20" s="36">
        <v>1</v>
      </c>
      <c r="C20" s="34">
        <v>213.86</v>
      </c>
      <c r="D20" s="49"/>
      <c r="E20" s="3"/>
      <c r="F20" s="36"/>
      <c r="G20" s="34"/>
      <c r="H20" s="49">
        <v>1</v>
      </c>
      <c r="I20" s="3">
        <v>1628.26</v>
      </c>
      <c r="J20" s="36">
        <v>1</v>
      </c>
      <c r="K20" s="34">
        <v>2186.36</v>
      </c>
      <c r="L20" s="49"/>
      <c r="M20" s="3"/>
      <c r="N20" s="36">
        <v>3</v>
      </c>
      <c r="O20" s="34">
        <v>1216.95</v>
      </c>
      <c r="P20" s="49"/>
      <c r="Q20" s="3"/>
      <c r="R20" s="36">
        <v>1</v>
      </c>
      <c r="S20" s="34">
        <v>813.55</v>
      </c>
      <c r="T20" s="49"/>
      <c r="U20" s="3"/>
      <c r="V20" s="36">
        <v>1</v>
      </c>
      <c r="W20" s="34">
        <v>502.8</v>
      </c>
      <c r="X20" s="49">
        <v>1</v>
      </c>
      <c r="Y20" s="3">
        <v>460.8</v>
      </c>
      <c r="Z20" s="143">
        <f t="shared" si="2"/>
        <v>9</v>
      </c>
      <c r="AA20" s="16">
        <f t="shared" si="2"/>
        <v>7022.5800000000008</v>
      </c>
    </row>
    <row r="21" spans="1:29" ht="12.75" customHeight="1" x14ac:dyDescent="0.2">
      <c r="A21" s="23" t="s">
        <v>85</v>
      </c>
      <c r="B21" s="53">
        <v>1</v>
      </c>
      <c r="C21" s="33">
        <v>636</v>
      </c>
      <c r="D21" s="55"/>
      <c r="E21" s="4"/>
      <c r="F21" s="53">
        <v>1</v>
      </c>
      <c r="G21" s="33">
        <v>101.54</v>
      </c>
      <c r="H21" s="55"/>
      <c r="I21" s="4"/>
      <c r="J21" s="38"/>
      <c r="K21" s="32"/>
      <c r="L21" s="48"/>
      <c r="M21" s="2"/>
      <c r="N21" s="38">
        <v>1</v>
      </c>
      <c r="O21" s="32">
        <v>88</v>
      </c>
      <c r="P21" s="48">
        <v>1</v>
      </c>
      <c r="Q21" s="2">
        <v>88</v>
      </c>
      <c r="R21" s="38"/>
      <c r="S21" s="32"/>
      <c r="T21" s="48"/>
      <c r="U21" s="2"/>
      <c r="V21" s="38">
        <v>1</v>
      </c>
      <c r="W21" s="32">
        <v>231</v>
      </c>
      <c r="X21" s="48"/>
      <c r="Y21" s="2"/>
      <c r="Z21" s="143">
        <f t="shared" si="2"/>
        <v>5</v>
      </c>
      <c r="AA21" s="16">
        <f t="shared" si="2"/>
        <v>1144.54</v>
      </c>
    </row>
    <row r="22" spans="1:29" ht="12.75" customHeight="1" x14ac:dyDescent="0.2">
      <c r="A22" s="13" t="s">
        <v>23</v>
      </c>
      <c r="B22" s="36">
        <f t="shared" ref="B22:AA22" si="3">SUM(B17:B21)</f>
        <v>4</v>
      </c>
      <c r="C22" s="60">
        <f t="shared" si="3"/>
        <v>1617.96</v>
      </c>
      <c r="D22" s="49">
        <f t="shared" si="3"/>
        <v>5</v>
      </c>
      <c r="E22" s="22">
        <f t="shared" si="3"/>
        <v>2609.7399999999998</v>
      </c>
      <c r="F22" s="36">
        <f t="shared" si="3"/>
        <v>4</v>
      </c>
      <c r="G22" s="60">
        <f t="shared" si="3"/>
        <v>1279.3800000000001</v>
      </c>
      <c r="H22" s="49">
        <f t="shared" si="3"/>
        <v>3</v>
      </c>
      <c r="I22" s="22">
        <f t="shared" si="3"/>
        <v>2598.63</v>
      </c>
      <c r="J22" s="66">
        <f t="shared" si="3"/>
        <v>3</v>
      </c>
      <c r="K22" s="62">
        <f t="shared" si="3"/>
        <v>2711.2400000000002</v>
      </c>
      <c r="L22" s="64">
        <f t="shared" si="3"/>
        <v>3</v>
      </c>
      <c r="M22" s="63">
        <f t="shared" si="3"/>
        <v>1039.82</v>
      </c>
      <c r="N22" s="66">
        <f t="shared" si="3"/>
        <v>7</v>
      </c>
      <c r="O22" s="62">
        <f t="shared" si="3"/>
        <v>2006.6100000000001</v>
      </c>
      <c r="P22" s="64">
        <f t="shared" si="3"/>
        <v>2</v>
      </c>
      <c r="Q22" s="63">
        <f t="shared" si="3"/>
        <v>408.58</v>
      </c>
      <c r="R22" s="66">
        <f t="shared" si="3"/>
        <v>7</v>
      </c>
      <c r="S22" s="62">
        <f t="shared" si="3"/>
        <v>3438.26</v>
      </c>
      <c r="T22" s="64">
        <f t="shared" si="3"/>
        <v>8</v>
      </c>
      <c r="U22" s="63">
        <f t="shared" si="3"/>
        <v>2709.17</v>
      </c>
      <c r="V22" s="66">
        <f t="shared" si="3"/>
        <v>12</v>
      </c>
      <c r="W22" s="62">
        <f t="shared" si="3"/>
        <v>4522.79</v>
      </c>
      <c r="X22" s="64">
        <f t="shared" si="3"/>
        <v>5</v>
      </c>
      <c r="Y22" s="63">
        <f t="shared" si="3"/>
        <v>2103.36</v>
      </c>
      <c r="Z22" s="246">
        <f t="shared" si="3"/>
        <v>63</v>
      </c>
      <c r="AA22" s="47">
        <f t="shared" si="3"/>
        <v>27045.54</v>
      </c>
    </row>
    <row r="23" spans="1:29" s="10" customFormat="1" ht="12.75" customHeight="1" x14ac:dyDescent="0.2">
      <c r="A23" s="13"/>
      <c r="B23" s="36"/>
      <c r="C23" s="34"/>
      <c r="D23" s="49"/>
      <c r="E23" s="3"/>
      <c r="F23" s="36"/>
      <c r="G23" s="34"/>
      <c r="H23" s="49"/>
      <c r="I23" s="3"/>
      <c r="J23" s="36"/>
      <c r="K23" s="34"/>
      <c r="L23" s="49"/>
      <c r="M23" s="3"/>
      <c r="N23" s="36"/>
      <c r="O23" s="34"/>
      <c r="P23" s="49"/>
      <c r="Q23" s="3"/>
      <c r="R23" s="36"/>
      <c r="S23" s="34"/>
      <c r="T23" s="49"/>
      <c r="U23" s="3"/>
      <c r="V23" s="36"/>
      <c r="W23" s="34"/>
      <c r="X23" s="49"/>
      <c r="Z23" s="143"/>
      <c r="AA23" s="16"/>
    </row>
    <row r="24" spans="1:29"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9" s="10" customFormat="1" ht="12.75" customHeight="1" x14ac:dyDescent="0.2">
      <c r="A25" s="23" t="s">
        <v>80</v>
      </c>
      <c r="B25" s="36">
        <v>23</v>
      </c>
      <c r="C25" s="34">
        <v>2590.5700000000002</v>
      </c>
      <c r="D25" s="49">
        <v>8</v>
      </c>
      <c r="E25" s="3">
        <v>661.93</v>
      </c>
      <c r="F25" s="36">
        <v>15</v>
      </c>
      <c r="G25" s="34">
        <v>1069.8800000000001</v>
      </c>
      <c r="H25" s="49">
        <v>30</v>
      </c>
      <c r="I25" s="3">
        <v>1003.79</v>
      </c>
      <c r="J25" s="36">
        <v>1</v>
      </c>
      <c r="K25" s="34">
        <v>4</v>
      </c>
      <c r="L25" s="49"/>
      <c r="M25" s="3"/>
      <c r="N25" s="36">
        <v>2</v>
      </c>
      <c r="O25" s="35">
        <v>18.02</v>
      </c>
      <c r="P25" s="49">
        <v>1</v>
      </c>
      <c r="Q25" s="57">
        <v>10</v>
      </c>
      <c r="R25" s="36">
        <v>11</v>
      </c>
      <c r="S25" s="35">
        <v>14.93</v>
      </c>
      <c r="T25" s="49">
        <v>20</v>
      </c>
      <c r="U25" s="57">
        <v>1772.9</v>
      </c>
      <c r="V25" s="36">
        <v>18</v>
      </c>
      <c r="W25" s="35">
        <v>896.43</v>
      </c>
      <c r="X25" s="49">
        <v>11</v>
      </c>
      <c r="Y25" s="57">
        <v>1159.48</v>
      </c>
      <c r="Z25" s="143">
        <f>B25+D25+F25+H25+J25+L25+N25+P25+R25+T25+V25+X25</f>
        <v>140</v>
      </c>
      <c r="AA25" s="27">
        <f>C25+E25+G25+I25+K25+M25+O25+Q25+S25+U25+W25+Y25</f>
        <v>9201.93</v>
      </c>
    </row>
    <row r="26" spans="1:29" ht="12.75" customHeight="1" x14ac:dyDescent="0.2">
      <c r="A26" s="23" t="s">
        <v>81</v>
      </c>
      <c r="B26" s="36">
        <v>13</v>
      </c>
      <c r="C26" s="34">
        <v>1016.37</v>
      </c>
      <c r="D26" s="49">
        <v>18</v>
      </c>
      <c r="E26" s="3">
        <v>1103.46</v>
      </c>
      <c r="F26" s="36">
        <v>5</v>
      </c>
      <c r="G26" s="34">
        <v>74.25</v>
      </c>
      <c r="H26" s="49">
        <v>33</v>
      </c>
      <c r="I26" s="3">
        <v>861.11</v>
      </c>
      <c r="J26" s="36">
        <v>8</v>
      </c>
      <c r="K26" s="34">
        <v>417.94</v>
      </c>
      <c r="L26" s="49">
        <v>4</v>
      </c>
      <c r="M26" s="3">
        <v>72.25</v>
      </c>
      <c r="N26" s="36">
        <v>11</v>
      </c>
      <c r="O26" s="35">
        <v>237.05</v>
      </c>
      <c r="P26" s="49">
        <v>18</v>
      </c>
      <c r="Q26" s="57">
        <v>291.29000000000002</v>
      </c>
      <c r="R26" s="36">
        <v>43</v>
      </c>
      <c r="S26" s="35">
        <v>967.71</v>
      </c>
      <c r="T26" s="49">
        <v>27</v>
      </c>
      <c r="U26" s="57">
        <v>554.54</v>
      </c>
      <c r="V26" s="36">
        <v>28</v>
      </c>
      <c r="W26" s="35">
        <v>376.22</v>
      </c>
      <c r="X26" s="49">
        <v>28</v>
      </c>
      <c r="Y26" s="57">
        <v>1342.21</v>
      </c>
      <c r="Z26" s="143">
        <f>B26+D26+F26+H26+J26+L26+N26+P26+R26+T26+V26+X26</f>
        <v>236</v>
      </c>
      <c r="AA26" s="27">
        <f>C26+E26+G26+I26+K26+M26+O26+Q26+S26+U26+W26+Y26</f>
        <v>7314.4000000000005</v>
      </c>
    </row>
    <row r="27" spans="1:29" s="164" customFormat="1" ht="12.75" customHeight="1" x14ac:dyDescent="0.2">
      <c r="A27" s="121" t="s">
        <v>37</v>
      </c>
      <c r="B27" s="134">
        <f t="shared" ref="B27:Y27" si="4">B25+B26</f>
        <v>36</v>
      </c>
      <c r="C27" s="201">
        <f t="shared" si="4"/>
        <v>3606.94</v>
      </c>
      <c r="D27" s="202">
        <f t="shared" si="4"/>
        <v>26</v>
      </c>
      <c r="E27" s="203">
        <f t="shared" si="4"/>
        <v>1765.3899999999999</v>
      </c>
      <c r="F27" s="134">
        <f t="shared" si="4"/>
        <v>20</v>
      </c>
      <c r="G27" s="201">
        <f t="shared" si="4"/>
        <v>1144.1300000000001</v>
      </c>
      <c r="H27" s="202">
        <f t="shared" si="4"/>
        <v>63</v>
      </c>
      <c r="I27" s="203">
        <f t="shared" si="4"/>
        <v>1864.9</v>
      </c>
      <c r="J27" s="134">
        <f t="shared" si="4"/>
        <v>9</v>
      </c>
      <c r="K27" s="201">
        <f t="shared" si="4"/>
        <v>421.94</v>
      </c>
      <c r="L27" s="202">
        <f t="shared" si="4"/>
        <v>4</v>
      </c>
      <c r="M27" s="203">
        <f t="shared" si="4"/>
        <v>72.25</v>
      </c>
      <c r="N27" s="134">
        <f t="shared" si="4"/>
        <v>13</v>
      </c>
      <c r="O27" s="201">
        <f t="shared" si="4"/>
        <v>255.07000000000002</v>
      </c>
      <c r="P27" s="202">
        <f t="shared" si="4"/>
        <v>19</v>
      </c>
      <c r="Q27" s="203">
        <f t="shared" si="4"/>
        <v>301.29000000000002</v>
      </c>
      <c r="R27" s="134">
        <f t="shared" si="4"/>
        <v>54</v>
      </c>
      <c r="S27" s="201">
        <f t="shared" si="4"/>
        <v>982.64</v>
      </c>
      <c r="T27" s="202">
        <f t="shared" si="4"/>
        <v>47</v>
      </c>
      <c r="U27" s="203">
        <f t="shared" si="4"/>
        <v>2327.44</v>
      </c>
      <c r="V27" s="134">
        <f t="shared" si="4"/>
        <v>46</v>
      </c>
      <c r="W27" s="201">
        <f t="shared" si="4"/>
        <v>1272.6500000000001</v>
      </c>
      <c r="X27" s="202">
        <f t="shared" si="4"/>
        <v>39</v>
      </c>
      <c r="Y27" s="203">
        <f t="shared" si="4"/>
        <v>2501.69</v>
      </c>
      <c r="Z27" s="233">
        <f t="shared" ref="Z27:AA27" si="5">SUM(Z25:Z26)</f>
        <v>376</v>
      </c>
      <c r="AA27" s="310">
        <f t="shared" si="5"/>
        <v>16516.330000000002</v>
      </c>
    </row>
    <row r="28" spans="1:29"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9" ht="12.75" customHeight="1" x14ac:dyDescent="0.2">
      <c r="A29" s="45" t="s">
        <v>21</v>
      </c>
      <c r="B29" s="36"/>
      <c r="C29" s="60">
        <f>SUM(C14+C22+C27)</f>
        <v>5883.8099999999995</v>
      </c>
      <c r="D29" s="49"/>
      <c r="E29" s="22">
        <f>SUM(E14+E22+E27)</f>
        <v>5889.07</v>
      </c>
      <c r="F29" s="36"/>
      <c r="G29" s="60">
        <f>SUM(G14+G22+G27)</f>
        <v>3975.6500000000005</v>
      </c>
      <c r="H29" s="49"/>
      <c r="I29" s="22">
        <f>SUM(I14+I22+I27)</f>
        <v>6150.25</v>
      </c>
      <c r="J29" s="36"/>
      <c r="K29" s="60">
        <f>SUM(K14+K22+K27)</f>
        <v>4206.75</v>
      </c>
      <c r="L29" s="49"/>
      <c r="M29" s="22">
        <f>SUM(M14+M22+M27)</f>
        <v>1889.52</v>
      </c>
      <c r="N29" s="36"/>
      <c r="O29" s="60">
        <f>SUM(O14+O22+O27)</f>
        <v>3461.9900000000002</v>
      </c>
      <c r="P29" s="49"/>
      <c r="Q29" s="22">
        <f>SUM(Q14+Q22+Q27)</f>
        <v>1856.6999999999998</v>
      </c>
      <c r="R29" s="36"/>
      <c r="S29" s="60">
        <f>SUM(S14+S22+S27)</f>
        <v>5465.6200000000008</v>
      </c>
      <c r="T29" s="49"/>
      <c r="U29" s="22">
        <f>SUM(U14+U22+U27)</f>
        <v>6358.41</v>
      </c>
      <c r="V29" s="36"/>
      <c r="W29" s="60">
        <f>SUM(W14+W22+W27)</f>
        <v>7382.43</v>
      </c>
      <c r="X29" s="49"/>
      <c r="Y29" s="22">
        <f>SUM(Y14+Y22+Y27)</f>
        <v>5818.68</v>
      </c>
      <c r="Z29" s="143"/>
      <c r="AA29" s="18">
        <f>SUM(AA14+AA22+AA27)</f>
        <v>58338.880000000005</v>
      </c>
    </row>
    <row r="30" spans="1:29"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2"/>
      <c r="Z30" s="143"/>
      <c r="AA30" s="16"/>
    </row>
    <row r="31" spans="1:29"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Z31" s="143"/>
      <c r="AA31" s="19"/>
      <c r="AB31" s="77"/>
      <c r="AC31" s="77"/>
    </row>
    <row r="32" spans="1:29" s="190" customFormat="1" x14ac:dyDescent="0.2">
      <c r="A32" s="179" t="s">
        <v>76</v>
      </c>
      <c r="B32" s="180"/>
      <c r="C32" s="180"/>
      <c r="D32" s="170"/>
      <c r="E32" s="170"/>
      <c r="F32" s="180"/>
      <c r="G32" s="180"/>
      <c r="H32" s="170">
        <v>1</v>
      </c>
      <c r="I32" s="170">
        <v>1556.1</v>
      </c>
      <c r="J32" s="180"/>
      <c r="K32" s="180"/>
      <c r="L32" s="170"/>
      <c r="M32" s="170"/>
      <c r="N32" s="180"/>
      <c r="O32" s="180"/>
      <c r="P32" s="170"/>
      <c r="Q32" s="170"/>
      <c r="R32" s="180"/>
      <c r="S32" s="180"/>
      <c r="T32" s="170"/>
      <c r="U32" s="170"/>
      <c r="V32" s="180"/>
      <c r="W32" s="180"/>
      <c r="X32" s="170"/>
      <c r="Y32" s="170"/>
      <c r="Z32" s="101">
        <f t="shared" ref="Z32:AA35" si="6">SUM(B32+D32+F32+H32+J32+L32+N32+P32+R32+T32+V32+X32)</f>
        <v>1</v>
      </c>
      <c r="AA32" s="189">
        <f t="shared" si="6"/>
        <v>1556.1</v>
      </c>
    </row>
    <row r="33" spans="1:31" s="191" customFormat="1" x14ac:dyDescent="0.2">
      <c r="A33" s="179" t="s">
        <v>99</v>
      </c>
      <c r="B33" s="180"/>
      <c r="C33" s="180"/>
      <c r="D33" s="170"/>
      <c r="E33" s="170"/>
      <c r="F33" s="180"/>
      <c r="G33" s="180"/>
      <c r="H33" s="170"/>
      <c r="I33" s="170"/>
      <c r="J33" s="180"/>
      <c r="K33" s="180"/>
      <c r="L33" s="170">
        <v>1</v>
      </c>
      <c r="M33" s="170">
        <v>42</v>
      </c>
      <c r="N33" s="180"/>
      <c r="O33" s="180"/>
      <c r="P33" s="170"/>
      <c r="Q33" s="170"/>
      <c r="R33" s="180">
        <v>2</v>
      </c>
      <c r="S33" s="180">
        <v>51.71</v>
      </c>
      <c r="T33" s="170">
        <v>1</v>
      </c>
      <c r="U33" s="170">
        <v>40.54</v>
      </c>
      <c r="V33" s="180">
        <v>1</v>
      </c>
      <c r="W33" s="180">
        <v>546</v>
      </c>
      <c r="X33" s="170">
        <v>1</v>
      </c>
      <c r="Y33" s="170">
        <v>4</v>
      </c>
      <c r="Z33" s="101">
        <f t="shared" si="6"/>
        <v>6</v>
      </c>
      <c r="AA33" s="189">
        <f t="shared" si="6"/>
        <v>684.25</v>
      </c>
    </row>
    <row r="34" spans="1:31" s="191" customFormat="1" x14ac:dyDescent="0.2">
      <c r="A34" s="179" t="s">
        <v>88</v>
      </c>
      <c r="B34" s="180">
        <v>1</v>
      </c>
      <c r="C34" s="180">
        <v>15.91</v>
      </c>
      <c r="D34" s="170">
        <v>6</v>
      </c>
      <c r="E34" s="170">
        <v>533.36</v>
      </c>
      <c r="F34" s="180">
        <v>3</v>
      </c>
      <c r="G34" s="180">
        <v>462.27</v>
      </c>
      <c r="H34" s="170">
        <v>1</v>
      </c>
      <c r="I34" s="170">
        <v>111.59</v>
      </c>
      <c r="J34" s="180">
        <v>4</v>
      </c>
      <c r="K34" s="180">
        <v>698.38</v>
      </c>
      <c r="L34" s="170">
        <v>3</v>
      </c>
      <c r="M34" s="170">
        <v>325.91000000000003</v>
      </c>
      <c r="N34" s="180">
        <v>4</v>
      </c>
      <c r="O34" s="180">
        <v>432.87</v>
      </c>
      <c r="P34" s="170">
        <v>5</v>
      </c>
      <c r="Q34" s="170">
        <v>548.97</v>
      </c>
      <c r="R34" s="180">
        <v>1</v>
      </c>
      <c r="S34" s="180">
        <v>702.29</v>
      </c>
      <c r="T34" s="170"/>
      <c r="U34" s="170"/>
      <c r="V34" s="180">
        <v>6</v>
      </c>
      <c r="W34" s="180">
        <v>485.25</v>
      </c>
      <c r="X34" s="170">
        <v>4</v>
      </c>
      <c r="Y34" s="170">
        <v>692.69</v>
      </c>
      <c r="Z34" s="101">
        <f t="shared" si="6"/>
        <v>38</v>
      </c>
      <c r="AA34" s="189">
        <f t="shared" si="6"/>
        <v>5009.49</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1</v>
      </c>
      <c r="C36" s="176">
        <f t="shared" si="7"/>
        <v>15.91</v>
      </c>
      <c r="D36" s="244">
        <f t="shared" si="7"/>
        <v>6</v>
      </c>
      <c r="E36" s="177">
        <f t="shared" si="7"/>
        <v>533.36</v>
      </c>
      <c r="F36" s="243">
        <f t="shared" si="7"/>
        <v>3</v>
      </c>
      <c r="G36" s="176">
        <f t="shared" si="7"/>
        <v>462.27</v>
      </c>
      <c r="H36" s="244">
        <f t="shared" si="7"/>
        <v>2</v>
      </c>
      <c r="I36" s="177">
        <f t="shared" si="7"/>
        <v>1667.6899999999998</v>
      </c>
      <c r="J36" s="243">
        <f t="shared" si="7"/>
        <v>4</v>
      </c>
      <c r="K36" s="176">
        <f t="shared" si="7"/>
        <v>698.38</v>
      </c>
      <c r="L36" s="244">
        <f t="shared" si="7"/>
        <v>4</v>
      </c>
      <c r="M36" s="177">
        <f t="shared" si="7"/>
        <v>367.91</v>
      </c>
      <c r="N36" s="243">
        <f t="shared" si="7"/>
        <v>4</v>
      </c>
      <c r="O36" s="176">
        <f t="shared" si="7"/>
        <v>432.87</v>
      </c>
      <c r="P36" s="244">
        <f t="shared" si="7"/>
        <v>5</v>
      </c>
      <c r="Q36" s="177">
        <f t="shared" si="7"/>
        <v>548.97</v>
      </c>
      <c r="R36" s="243">
        <f t="shared" si="7"/>
        <v>3</v>
      </c>
      <c r="S36" s="176">
        <f t="shared" si="7"/>
        <v>754</v>
      </c>
      <c r="T36" s="244">
        <f t="shared" si="7"/>
        <v>1</v>
      </c>
      <c r="U36" s="177">
        <f t="shared" si="7"/>
        <v>40.54</v>
      </c>
      <c r="V36" s="243">
        <f t="shared" si="7"/>
        <v>7</v>
      </c>
      <c r="W36" s="176">
        <f t="shared" si="7"/>
        <v>1031.25</v>
      </c>
      <c r="X36" s="244">
        <f t="shared" si="7"/>
        <v>5</v>
      </c>
      <c r="Y36" s="177">
        <f t="shared" si="7"/>
        <v>696.69</v>
      </c>
      <c r="Z36" s="250">
        <f t="shared" si="7"/>
        <v>45</v>
      </c>
      <c r="AA36" s="178">
        <f t="shared" si="7"/>
        <v>7249.84</v>
      </c>
      <c r="AB36" s="163"/>
      <c r="AC36" s="163"/>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c r="AB37" s="163"/>
      <c r="AC37" s="163"/>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c r="AB38" s="163"/>
      <c r="AC38" s="163"/>
    </row>
    <row r="39" spans="1:31" s="8"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163"/>
    </row>
    <row r="40" spans="1:31" s="258" customFormat="1" ht="25.5" x14ac:dyDescent="0.2">
      <c r="A40" s="254" t="s">
        <v>102</v>
      </c>
      <c r="B40" s="255"/>
      <c r="C40" s="256">
        <f>C29-C5-C36</f>
        <v>5226.82</v>
      </c>
      <c r="D40" s="255"/>
      <c r="E40" s="256">
        <f>E29-E5-E36</f>
        <v>4540.05</v>
      </c>
      <c r="F40" s="256"/>
      <c r="G40" s="256">
        <f>G29-G5-G36</f>
        <v>3012.2000000000007</v>
      </c>
      <c r="H40" s="255"/>
      <c r="I40" s="256">
        <f>I29-I5-I36</f>
        <v>3740.0800000000008</v>
      </c>
      <c r="J40" s="255"/>
      <c r="K40" s="256">
        <f>K29-K5-K36</f>
        <v>3171.17</v>
      </c>
      <c r="L40" s="255"/>
      <c r="M40" s="256">
        <f>M29-M5-M36</f>
        <v>1266.6099999999999</v>
      </c>
      <c r="N40" s="256"/>
      <c r="O40" s="256">
        <f>O29-O5-O36</f>
        <v>2593.1200000000003</v>
      </c>
      <c r="P40" s="255"/>
      <c r="Q40" s="256">
        <f>Q29-Q5-Q36</f>
        <v>906.72999999999979</v>
      </c>
      <c r="R40" s="255"/>
      <c r="S40" s="256">
        <f>S29-S5-S36</f>
        <v>4270.3000000000011</v>
      </c>
      <c r="T40" s="255"/>
      <c r="U40" s="256">
        <f>U29-U5-U36</f>
        <v>5782.87</v>
      </c>
      <c r="V40" s="255"/>
      <c r="W40" s="256">
        <f>W29-W5-W36</f>
        <v>5665.18</v>
      </c>
      <c r="X40" s="255"/>
      <c r="Y40" s="256">
        <f>Y29-Y5-Y36</f>
        <v>4576.99</v>
      </c>
      <c r="Z40" s="255"/>
      <c r="AA40" s="256">
        <f>AA29-AA5-AA36</f>
        <v>44752.12000000001</v>
      </c>
      <c r="AB40" s="163"/>
      <c r="AE40" s="259"/>
    </row>
    <row r="41" spans="1:31" x14ac:dyDescent="0.2">
      <c r="A41" s="12"/>
      <c r="AB41" s="163"/>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242" customWidth="1"/>
    <col min="27" max="27" width="14.5703125" style="1" customWidth="1"/>
    <col min="28" max="194" width="8.85546875" customWidth="1"/>
  </cols>
  <sheetData>
    <row r="1" spans="1:29" ht="16.5" customHeight="1" x14ac:dyDescent="0.2">
      <c r="A1" s="9" t="s">
        <v>53</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122</v>
      </c>
      <c r="C3" s="32">
        <v>992.98</v>
      </c>
      <c r="D3" s="49">
        <v>127</v>
      </c>
      <c r="E3" s="2">
        <v>1057.72</v>
      </c>
      <c r="F3" s="36">
        <v>165</v>
      </c>
      <c r="G3" s="32">
        <v>1415.36</v>
      </c>
      <c r="H3" s="49">
        <v>115</v>
      </c>
      <c r="I3" s="2">
        <v>750.72</v>
      </c>
      <c r="J3" s="36">
        <v>168</v>
      </c>
      <c r="K3" s="32">
        <v>1025.3</v>
      </c>
      <c r="L3" s="49">
        <v>133</v>
      </c>
      <c r="M3" s="2">
        <v>835</v>
      </c>
      <c r="N3" s="36">
        <v>180</v>
      </c>
      <c r="O3" s="32">
        <v>1105</v>
      </c>
      <c r="P3" s="49">
        <v>150</v>
      </c>
      <c r="Q3" s="2">
        <v>992</v>
      </c>
      <c r="R3" s="36">
        <v>154</v>
      </c>
      <c r="S3" s="32">
        <v>1053</v>
      </c>
      <c r="T3" s="49">
        <v>174</v>
      </c>
      <c r="U3" s="2">
        <v>1194</v>
      </c>
      <c r="V3" s="36">
        <v>173</v>
      </c>
      <c r="W3" s="32">
        <v>1118</v>
      </c>
      <c r="X3" s="49">
        <v>136</v>
      </c>
      <c r="Y3" s="2">
        <v>1003</v>
      </c>
      <c r="Z3" s="143">
        <f>B3+D3+F3+H3+J3+L3+N3+P3+R3+T3+V3+X3</f>
        <v>1797</v>
      </c>
      <c r="AA3" s="16">
        <f>C3+E3+G3+I3+K3+M3+O3+Q3+S3+U3+W3+Y3</f>
        <v>12542.08</v>
      </c>
    </row>
    <row r="4" spans="1:29" ht="12.75" customHeight="1" x14ac:dyDescent="0.2">
      <c r="A4" s="23" t="s">
        <v>51</v>
      </c>
      <c r="B4" s="38"/>
      <c r="C4" s="53">
        <v>122</v>
      </c>
      <c r="D4" s="48"/>
      <c r="E4" s="55">
        <v>127</v>
      </c>
      <c r="F4" s="38"/>
      <c r="G4" s="53">
        <v>165</v>
      </c>
      <c r="H4" s="48"/>
      <c r="I4" s="55">
        <v>115</v>
      </c>
      <c r="J4" s="38"/>
      <c r="K4" s="53">
        <v>168</v>
      </c>
      <c r="L4" s="48"/>
      <c r="M4" s="55">
        <v>133</v>
      </c>
      <c r="N4" s="38"/>
      <c r="O4" s="53">
        <v>180</v>
      </c>
      <c r="P4" s="48"/>
      <c r="Q4" s="55">
        <v>150</v>
      </c>
      <c r="R4" s="38"/>
      <c r="S4" s="53">
        <v>154</v>
      </c>
      <c r="T4" s="48"/>
      <c r="U4" s="55">
        <v>174</v>
      </c>
      <c r="V4" s="38"/>
      <c r="W4" s="53">
        <v>173</v>
      </c>
      <c r="X4" s="48"/>
      <c r="Y4" s="55">
        <v>136</v>
      </c>
      <c r="Z4" s="142"/>
      <c r="AA4" s="17">
        <f>C4+E4+G4+I4+K4+M4+O4+Q4+S4+U4+W4+Y4</f>
        <v>1797</v>
      </c>
      <c r="AC4" s="42"/>
    </row>
    <row r="5" spans="1:29" ht="12.75" customHeight="1" x14ac:dyDescent="0.2">
      <c r="A5" s="13" t="s">
        <v>15</v>
      </c>
      <c r="B5" s="36"/>
      <c r="C5" s="60">
        <f>SUM(C3:C4)</f>
        <v>1114.98</v>
      </c>
      <c r="D5" s="49"/>
      <c r="E5" s="22">
        <f>SUM(E3:E4)</f>
        <v>1184.72</v>
      </c>
      <c r="F5" s="36"/>
      <c r="G5" s="60">
        <f>SUM(G3:G4)</f>
        <v>1580.36</v>
      </c>
      <c r="H5" s="49"/>
      <c r="I5" s="22">
        <f>SUM(I3:I4)</f>
        <v>865.72</v>
      </c>
      <c r="J5" s="36"/>
      <c r="K5" s="60">
        <f>SUM(K3:K4)</f>
        <v>1193.3</v>
      </c>
      <c r="L5" s="49"/>
      <c r="M5" s="22">
        <f>SUM(M3:M4)</f>
        <v>968</v>
      </c>
      <c r="N5" s="36"/>
      <c r="O5" s="60">
        <f>SUM(O3:O4)</f>
        <v>1285</v>
      </c>
      <c r="P5" s="49"/>
      <c r="Q5" s="22">
        <f>SUM(Q3:Q4)</f>
        <v>1142</v>
      </c>
      <c r="R5" s="36"/>
      <c r="S5" s="60">
        <f>SUM(S3:S4)</f>
        <v>1207</v>
      </c>
      <c r="T5" s="49"/>
      <c r="U5" s="22">
        <f>SUM(U3:U4)</f>
        <v>1368</v>
      </c>
      <c r="V5" s="36"/>
      <c r="W5" s="60">
        <f>SUM(W3:W4)</f>
        <v>1291</v>
      </c>
      <c r="X5" s="49"/>
      <c r="Y5" s="22">
        <f>SUM(Y3:Y4)</f>
        <v>1139</v>
      </c>
      <c r="Z5" s="143"/>
      <c r="AA5" s="19">
        <f>SUM(AA3:AA4)</f>
        <v>14339.08</v>
      </c>
      <c r="AB5" s="42"/>
      <c r="AC5" s="42"/>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c r="AB6" s="42"/>
      <c r="AC6" s="42"/>
    </row>
    <row r="7" spans="1:29" s="11" customFormat="1" ht="12.75" customHeight="1" x14ac:dyDescent="0.2">
      <c r="A7" s="23" t="s">
        <v>105</v>
      </c>
      <c r="B7" s="36"/>
      <c r="C7" s="298">
        <v>56005.919999999998</v>
      </c>
      <c r="D7" s="49"/>
      <c r="E7" s="299">
        <v>52630.07</v>
      </c>
      <c r="F7" s="36"/>
      <c r="G7" s="298">
        <v>51783.8</v>
      </c>
      <c r="H7" s="49"/>
      <c r="I7" s="299">
        <v>67843.22</v>
      </c>
      <c r="J7" s="36"/>
      <c r="K7" s="298">
        <v>54740.67</v>
      </c>
      <c r="L7" s="49"/>
      <c r="M7" s="299">
        <v>49699.88</v>
      </c>
      <c r="N7" s="36"/>
      <c r="O7" s="298">
        <v>65182.85</v>
      </c>
      <c r="P7" s="49"/>
      <c r="Q7" s="299">
        <v>65649.100000000006</v>
      </c>
      <c r="R7" s="36"/>
      <c r="S7" s="298">
        <v>61049.03</v>
      </c>
      <c r="T7" s="49"/>
      <c r="U7" s="299">
        <v>47932.57</v>
      </c>
      <c r="V7" s="36"/>
      <c r="W7" s="298">
        <v>60215.98</v>
      </c>
      <c r="X7" s="49"/>
      <c r="Y7" s="299">
        <v>42328.97</v>
      </c>
      <c r="Z7" s="245"/>
      <c r="AA7" s="312">
        <f>C7+E7+G7+I7+K7+M7+O7+Q7+S7+U7+W7+Y7</f>
        <v>675062.05999999994</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74</v>
      </c>
      <c r="C10" s="32">
        <v>2439.19</v>
      </c>
      <c r="D10" s="48">
        <v>67</v>
      </c>
      <c r="E10" s="2">
        <v>2137.39</v>
      </c>
      <c r="F10" s="38">
        <v>67</v>
      </c>
      <c r="G10" s="32">
        <v>2127.21</v>
      </c>
      <c r="H10" s="48">
        <v>93</v>
      </c>
      <c r="I10" s="2">
        <v>3615.46</v>
      </c>
      <c r="J10" s="38">
        <v>72</v>
      </c>
      <c r="K10" s="32">
        <v>2425.85</v>
      </c>
      <c r="L10" s="48">
        <v>72</v>
      </c>
      <c r="M10" s="2">
        <v>2287.6</v>
      </c>
      <c r="N10" s="38">
        <v>108</v>
      </c>
      <c r="O10" s="32">
        <v>3335.36</v>
      </c>
      <c r="P10" s="48">
        <v>71</v>
      </c>
      <c r="Q10" s="2">
        <v>3586.74</v>
      </c>
      <c r="R10" s="38">
        <v>70</v>
      </c>
      <c r="S10" s="32">
        <v>2460.8000000000002</v>
      </c>
      <c r="T10" s="48">
        <v>77</v>
      </c>
      <c r="U10" s="2">
        <v>3092.96</v>
      </c>
      <c r="V10" s="38">
        <v>87</v>
      </c>
      <c r="W10" s="32">
        <v>3330.11</v>
      </c>
      <c r="X10" s="48">
        <v>67</v>
      </c>
      <c r="Y10" s="2">
        <v>2409.23</v>
      </c>
      <c r="Z10" s="143">
        <f t="shared" ref="Z10:AA13" si="0">B10+D10+F10+H10+J10+L10+N10+P10+R10+T10+V10+X10</f>
        <v>925</v>
      </c>
      <c r="AA10" s="16">
        <f t="shared" si="0"/>
        <v>33247.9</v>
      </c>
    </row>
    <row r="11" spans="1:29" ht="12.75" customHeight="1" x14ac:dyDescent="0.2">
      <c r="A11" s="11" t="s">
        <v>29</v>
      </c>
      <c r="B11" s="38">
        <v>4</v>
      </c>
      <c r="C11" s="32">
        <v>679.01</v>
      </c>
      <c r="D11" s="48">
        <v>5</v>
      </c>
      <c r="E11" s="2">
        <v>39.840000000000003</v>
      </c>
      <c r="F11" s="38">
        <v>1</v>
      </c>
      <c r="G11" s="32">
        <v>6.53</v>
      </c>
      <c r="H11" s="48">
        <v>4</v>
      </c>
      <c r="I11" s="2">
        <v>34.74</v>
      </c>
      <c r="J11" s="38">
        <v>1</v>
      </c>
      <c r="K11" s="32">
        <v>21.5</v>
      </c>
      <c r="L11" s="48"/>
      <c r="M11" s="2"/>
      <c r="N11" s="38">
        <v>2</v>
      </c>
      <c r="O11" s="32">
        <v>92.8</v>
      </c>
      <c r="P11" s="48">
        <v>3</v>
      </c>
      <c r="Q11" s="2">
        <v>51.94</v>
      </c>
      <c r="R11" s="38">
        <v>2</v>
      </c>
      <c r="S11" s="32">
        <v>21.12</v>
      </c>
      <c r="T11" s="48">
        <v>0</v>
      </c>
      <c r="U11" s="2">
        <v>-72.33</v>
      </c>
      <c r="V11" s="38">
        <v>5</v>
      </c>
      <c r="W11" s="32">
        <v>40.54</v>
      </c>
      <c r="X11" s="48">
        <v>2</v>
      </c>
      <c r="Y11" s="2">
        <v>27.07</v>
      </c>
      <c r="Z11" s="143">
        <f t="shared" si="0"/>
        <v>29</v>
      </c>
      <c r="AA11" s="16">
        <f t="shared" si="0"/>
        <v>942.75999999999988</v>
      </c>
    </row>
    <row r="12" spans="1:29" ht="12.75" customHeight="1" x14ac:dyDescent="0.2">
      <c r="A12" s="23" t="s">
        <v>35</v>
      </c>
      <c r="B12" s="38">
        <v>5</v>
      </c>
      <c r="C12" s="32">
        <v>399</v>
      </c>
      <c r="D12" s="48">
        <v>12</v>
      </c>
      <c r="E12" s="2">
        <v>1321</v>
      </c>
      <c r="F12" s="38">
        <v>20</v>
      </c>
      <c r="G12" s="32">
        <v>2126</v>
      </c>
      <c r="H12" s="48">
        <v>10</v>
      </c>
      <c r="I12" s="2">
        <v>1542</v>
      </c>
      <c r="J12" s="38">
        <v>13</v>
      </c>
      <c r="K12" s="32">
        <v>2168</v>
      </c>
      <c r="L12" s="48">
        <v>7</v>
      </c>
      <c r="M12" s="2">
        <v>775</v>
      </c>
      <c r="N12" s="38">
        <v>1</v>
      </c>
      <c r="O12" s="32">
        <v>76</v>
      </c>
      <c r="P12" s="48">
        <v>13</v>
      </c>
      <c r="Q12" s="2">
        <v>2254</v>
      </c>
      <c r="R12" s="38">
        <v>3</v>
      </c>
      <c r="S12" s="32">
        <v>437</v>
      </c>
      <c r="T12" s="48">
        <v>8</v>
      </c>
      <c r="U12" s="2">
        <v>1053</v>
      </c>
      <c r="V12" s="38">
        <v>3</v>
      </c>
      <c r="W12" s="32">
        <v>364</v>
      </c>
      <c r="X12" s="48">
        <v>5</v>
      </c>
      <c r="Y12" s="2">
        <v>368</v>
      </c>
      <c r="Z12" s="143">
        <f t="shared" si="0"/>
        <v>100</v>
      </c>
      <c r="AA12" s="16">
        <f t="shared" si="0"/>
        <v>12883</v>
      </c>
    </row>
    <row r="13" spans="1:29" s="10" customFormat="1" ht="12.75" customHeight="1" x14ac:dyDescent="0.2">
      <c r="A13" s="23" t="s">
        <v>36</v>
      </c>
      <c r="B13" s="53"/>
      <c r="C13" s="33"/>
      <c r="D13" s="55"/>
      <c r="E13" s="4"/>
      <c r="F13" s="53">
        <v>1</v>
      </c>
      <c r="G13" s="33">
        <v>4</v>
      </c>
      <c r="H13" s="55"/>
      <c r="I13" s="4"/>
      <c r="J13" s="53"/>
      <c r="K13" s="33"/>
      <c r="L13" s="55"/>
      <c r="M13" s="4"/>
      <c r="N13" s="53"/>
      <c r="O13" s="33"/>
      <c r="P13" s="55"/>
      <c r="Q13" s="4"/>
      <c r="R13" s="53"/>
      <c r="S13" s="33"/>
      <c r="T13" s="55"/>
      <c r="U13" s="4"/>
      <c r="V13" s="53"/>
      <c r="W13" s="33"/>
      <c r="X13" s="55"/>
      <c r="Y13" s="4"/>
      <c r="Z13" s="143">
        <f t="shared" si="0"/>
        <v>1</v>
      </c>
      <c r="AA13" s="16">
        <f t="shared" si="0"/>
        <v>4</v>
      </c>
    </row>
    <row r="14" spans="1:29" ht="12.75" customHeight="1" x14ac:dyDescent="0.2">
      <c r="A14" s="44" t="s">
        <v>22</v>
      </c>
      <c r="B14" s="36">
        <f t="shared" ref="B14:AA14" si="1">SUM(B10:B13)</f>
        <v>83</v>
      </c>
      <c r="C14" s="60">
        <f t="shared" si="1"/>
        <v>3517.2</v>
      </c>
      <c r="D14" s="49">
        <f t="shared" si="1"/>
        <v>84</v>
      </c>
      <c r="E14" s="22">
        <f t="shared" si="1"/>
        <v>3498.23</v>
      </c>
      <c r="F14" s="36">
        <f t="shared" si="1"/>
        <v>89</v>
      </c>
      <c r="G14" s="60">
        <f t="shared" si="1"/>
        <v>4263.74</v>
      </c>
      <c r="H14" s="49">
        <f t="shared" si="1"/>
        <v>107</v>
      </c>
      <c r="I14" s="22">
        <f t="shared" si="1"/>
        <v>5192.2</v>
      </c>
      <c r="J14" s="36">
        <f t="shared" si="1"/>
        <v>86</v>
      </c>
      <c r="K14" s="60">
        <f t="shared" si="1"/>
        <v>4615.3500000000004</v>
      </c>
      <c r="L14" s="49">
        <f t="shared" si="1"/>
        <v>79</v>
      </c>
      <c r="M14" s="22">
        <f t="shared" si="1"/>
        <v>3062.6</v>
      </c>
      <c r="N14" s="36">
        <f t="shared" si="1"/>
        <v>111</v>
      </c>
      <c r="O14" s="60">
        <f t="shared" si="1"/>
        <v>3504.1600000000003</v>
      </c>
      <c r="P14" s="49">
        <f t="shared" si="1"/>
        <v>87</v>
      </c>
      <c r="Q14" s="22">
        <f t="shared" si="1"/>
        <v>5892.68</v>
      </c>
      <c r="R14" s="36">
        <f t="shared" si="1"/>
        <v>75</v>
      </c>
      <c r="S14" s="60">
        <f t="shared" si="1"/>
        <v>2918.92</v>
      </c>
      <c r="T14" s="49">
        <f t="shared" si="1"/>
        <v>85</v>
      </c>
      <c r="U14" s="22">
        <f t="shared" si="1"/>
        <v>4073.63</v>
      </c>
      <c r="V14" s="36">
        <f t="shared" si="1"/>
        <v>95</v>
      </c>
      <c r="W14" s="60">
        <f t="shared" si="1"/>
        <v>3734.65</v>
      </c>
      <c r="X14" s="49">
        <f t="shared" si="1"/>
        <v>74</v>
      </c>
      <c r="Y14" s="22">
        <f t="shared" si="1"/>
        <v>2804.3</v>
      </c>
      <c r="Z14" s="246">
        <f t="shared" si="1"/>
        <v>1055</v>
      </c>
      <c r="AA14" s="47">
        <f t="shared" si="1"/>
        <v>47077.66</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9"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9" ht="12.75" customHeight="1" x14ac:dyDescent="0.2">
      <c r="A18" s="23" t="s">
        <v>24</v>
      </c>
      <c r="B18" s="38"/>
      <c r="C18" s="32"/>
      <c r="D18" s="48"/>
      <c r="E18" s="2"/>
      <c r="F18" s="38"/>
      <c r="G18" s="32"/>
      <c r="H18" s="48"/>
      <c r="I18" s="2"/>
      <c r="J18" s="38"/>
      <c r="K18" s="32"/>
      <c r="L18" s="48"/>
      <c r="M18" s="2"/>
      <c r="N18" s="38"/>
      <c r="O18" s="32"/>
      <c r="P18" s="48"/>
      <c r="Q18" s="2"/>
      <c r="R18" s="38"/>
      <c r="S18" s="32"/>
      <c r="T18" s="48"/>
      <c r="U18" s="2"/>
      <c r="V18" s="38">
        <v>1</v>
      </c>
      <c r="W18" s="32">
        <v>203.95</v>
      </c>
      <c r="X18" s="48"/>
      <c r="Y18" s="2"/>
      <c r="Z18" s="143">
        <f t="shared" si="2"/>
        <v>1</v>
      </c>
      <c r="AA18" s="16">
        <f t="shared" si="2"/>
        <v>203.95</v>
      </c>
    </row>
    <row r="19" spans="1:29" ht="12.75" customHeight="1" x14ac:dyDescent="0.2">
      <c r="A19" s="23" t="s">
        <v>83</v>
      </c>
      <c r="B19" s="36">
        <v>7</v>
      </c>
      <c r="C19" s="34">
        <v>3929.2</v>
      </c>
      <c r="D19" s="49">
        <v>5</v>
      </c>
      <c r="E19" s="3">
        <v>2415.62</v>
      </c>
      <c r="F19" s="36">
        <v>5</v>
      </c>
      <c r="G19" s="34">
        <v>1855.11</v>
      </c>
      <c r="H19" s="49">
        <v>5</v>
      </c>
      <c r="I19" s="3">
        <v>1398.12</v>
      </c>
      <c r="J19" s="36">
        <v>1</v>
      </c>
      <c r="K19" s="34">
        <v>287.10000000000002</v>
      </c>
      <c r="L19" s="49">
        <v>6</v>
      </c>
      <c r="M19" s="3">
        <v>2457.83</v>
      </c>
      <c r="N19" s="36">
        <v>5</v>
      </c>
      <c r="O19" s="34">
        <v>1999.51</v>
      </c>
      <c r="P19" s="49">
        <v>2</v>
      </c>
      <c r="Q19" s="3">
        <v>971.14</v>
      </c>
      <c r="R19" s="36">
        <v>6</v>
      </c>
      <c r="S19" s="34">
        <v>2875.67</v>
      </c>
      <c r="T19" s="49">
        <v>8</v>
      </c>
      <c r="U19" s="3">
        <v>4484.37</v>
      </c>
      <c r="V19" s="36">
        <v>9</v>
      </c>
      <c r="W19" s="34">
        <v>4180.37</v>
      </c>
      <c r="X19" s="49">
        <v>5</v>
      </c>
      <c r="Y19" s="3">
        <v>1834.2</v>
      </c>
      <c r="Z19" s="143">
        <f t="shared" si="2"/>
        <v>64</v>
      </c>
      <c r="AA19" s="16">
        <f t="shared" si="2"/>
        <v>28688.239999999998</v>
      </c>
    </row>
    <row r="20" spans="1:29" ht="12.75" customHeight="1" x14ac:dyDescent="0.2">
      <c r="A20" s="23" t="s">
        <v>25</v>
      </c>
      <c r="B20" s="36">
        <v>2</v>
      </c>
      <c r="C20" s="34">
        <v>129</v>
      </c>
      <c r="D20" s="49">
        <v>7</v>
      </c>
      <c r="E20" s="3">
        <v>2443.84</v>
      </c>
      <c r="F20" s="36">
        <v>3</v>
      </c>
      <c r="G20" s="34">
        <v>1172.44</v>
      </c>
      <c r="H20" s="49">
        <v>2</v>
      </c>
      <c r="I20" s="3">
        <v>1011.9</v>
      </c>
      <c r="J20" s="36">
        <v>3</v>
      </c>
      <c r="K20" s="34">
        <v>2281.94</v>
      </c>
      <c r="L20" s="49">
        <v>2</v>
      </c>
      <c r="M20" s="3">
        <v>953.64</v>
      </c>
      <c r="N20" s="36">
        <v>3</v>
      </c>
      <c r="O20" s="34">
        <v>1353.94</v>
      </c>
      <c r="P20" s="49">
        <v>1</v>
      </c>
      <c r="Q20" s="3">
        <v>250.03</v>
      </c>
      <c r="R20" s="36">
        <v>1</v>
      </c>
      <c r="S20" s="34">
        <v>461.5</v>
      </c>
      <c r="T20" s="49">
        <v>5</v>
      </c>
      <c r="U20" s="3">
        <v>2396.67</v>
      </c>
      <c r="V20" s="36">
        <v>1</v>
      </c>
      <c r="W20" s="34">
        <v>28</v>
      </c>
      <c r="X20" s="49">
        <v>5</v>
      </c>
      <c r="Y20" s="3">
        <v>1427.66</v>
      </c>
      <c r="Z20" s="143">
        <f t="shared" si="2"/>
        <v>35</v>
      </c>
      <c r="AA20" s="16">
        <f t="shared" si="2"/>
        <v>13910.560000000001</v>
      </c>
    </row>
    <row r="21" spans="1:29" ht="12.75" customHeight="1" x14ac:dyDescent="0.2">
      <c r="A21" s="23" t="s">
        <v>85</v>
      </c>
      <c r="B21" s="53"/>
      <c r="C21" s="33"/>
      <c r="D21" s="55"/>
      <c r="E21" s="4"/>
      <c r="F21" s="53"/>
      <c r="G21" s="33"/>
      <c r="H21" s="55"/>
      <c r="I21" s="4"/>
      <c r="J21" s="38">
        <v>1</v>
      </c>
      <c r="K21" s="32">
        <v>78</v>
      </c>
      <c r="L21" s="48"/>
      <c r="M21" s="2"/>
      <c r="N21" s="38"/>
      <c r="O21" s="32"/>
      <c r="P21" s="48"/>
      <c r="Q21" s="2"/>
      <c r="R21" s="38"/>
      <c r="S21" s="32"/>
      <c r="T21" s="48">
        <v>1</v>
      </c>
      <c r="U21" s="2">
        <v>1159.5899999999999</v>
      </c>
      <c r="V21" s="38">
        <v>6</v>
      </c>
      <c r="W21" s="32">
        <v>3219.13</v>
      </c>
      <c r="X21" s="48"/>
      <c r="Y21" s="2"/>
      <c r="Z21" s="143">
        <f t="shared" si="2"/>
        <v>8</v>
      </c>
      <c r="AA21" s="16">
        <f t="shared" si="2"/>
        <v>4456.72</v>
      </c>
    </row>
    <row r="22" spans="1:29" ht="12.75" customHeight="1" x14ac:dyDescent="0.2">
      <c r="A22" s="13" t="s">
        <v>23</v>
      </c>
      <c r="B22" s="36">
        <f t="shared" ref="B22:AA22" si="3">SUM(B17:B21)</f>
        <v>9</v>
      </c>
      <c r="C22" s="60">
        <f t="shared" si="3"/>
        <v>4058.2</v>
      </c>
      <c r="D22" s="49">
        <f t="shared" si="3"/>
        <v>12</v>
      </c>
      <c r="E22" s="22">
        <f t="shared" si="3"/>
        <v>4859.46</v>
      </c>
      <c r="F22" s="36">
        <f t="shared" si="3"/>
        <v>8</v>
      </c>
      <c r="G22" s="60">
        <f t="shared" si="3"/>
        <v>3027.55</v>
      </c>
      <c r="H22" s="49">
        <f t="shared" si="3"/>
        <v>7</v>
      </c>
      <c r="I22" s="22">
        <f t="shared" si="3"/>
        <v>2410.02</v>
      </c>
      <c r="J22" s="66">
        <f t="shared" si="3"/>
        <v>5</v>
      </c>
      <c r="K22" s="62">
        <f t="shared" si="3"/>
        <v>2647.04</v>
      </c>
      <c r="L22" s="64">
        <f t="shared" si="3"/>
        <v>8</v>
      </c>
      <c r="M22" s="63">
        <f t="shared" si="3"/>
        <v>3411.47</v>
      </c>
      <c r="N22" s="66">
        <f t="shared" si="3"/>
        <v>8</v>
      </c>
      <c r="O22" s="62">
        <f t="shared" si="3"/>
        <v>3353.45</v>
      </c>
      <c r="P22" s="64">
        <f t="shared" si="3"/>
        <v>3</v>
      </c>
      <c r="Q22" s="63">
        <f t="shared" si="3"/>
        <v>1221.17</v>
      </c>
      <c r="R22" s="66">
        <f t="shared" si="3"/>
        <v>7</v>
      </c>
      <c r="S22" s="62">
        <f t="shared" si="3"/>
        <v>3337.17</v>
      </c>
      <c r="T22" s="64">
        <f t="shared" si="3"/>
        <v>14</v>
      </c>
      <c r="U22" s="63">
        <f t="shared" si="3"/>
        <v>8040.63</v>
      </c>
      <c r="V22" s="66">
        <f t="shared" si="3"/>
        <v>17</v>
      </c>
      <c r="W22" s="62">
        <f t="shared" si="3"/>
        <v>7631.45</v>
      </c>
      <c r="X22" s="64">
        <f t="shared" si="3"/>
        <v>10</v>
      </c>
      <c r="Y22" s="63">
        <f t="shared" si="3"/>
        <v>3261.86</v>
      </c>
      <c r="Z22" s="246">
        <f t="shared" si="3"/>
        <v>108</v>
      </c>
      <c r="AA22" s="47">
        <f t="shared" si="3"/>
        <v>47259.47</v>
      </c>
    </row>
    <row r="23" spans="1:29"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9"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9" s="10" customFormat="1" ht="12.75" customHeight="1" x14ac:dyDescent="0.2">
      <c r="A25" s="23" t="s">
        <v>80</v>
      </c>
      <c r="B25" s="36">
        <v>36</v>
      </c>
      <c r="C25" s="34">
        <v>3104.45</v>
      </c>
      <c r="D25" s="49">
        <v>73</v>
      </c>
      <c r="E25" s="3">
        <v>5186.68</v>
      </c>
      <c r="F25" s="36">
        <v>42</v>
      </c>
      <c r="G25" s="34">
        <v>1651.52</v>
      </c>
      <c r="H25" s="49">
        <v>59</v>
      </c>
      <c r="I25" s="3">
        <v>3045.95</v>
      </c>
      <c r="J25" s="36">
        <v>18</v>
      </c>
      <c r="K25" s="34">
        <v>633.9</v>
      </c>
      <c r="L25" s="49">
        <v>2</v>
      </c>
      <c r="M25" s="3">
        <v>30</v>
      </c>
      <c r="N25" s="36">
        <v>18</v>
      </c>
      <c r="O25" s="35">
        <v>355</v>
      </c>
      <c r="P25" s="49">
        <v>24</v>
      </c>
      <c r="Q25" s="57">
        <v>632.4</v>
      </c>
      <c r="R25" s="36">
        <v>36</v>
      </c>
      <c r="S25" s="35">
        <v>1070.9100000000001</v>
      </c>
      <c r="T25" s="49">
        <v>71</v>
      </c>
      <c r="U25" s="57">
        <v>2465.83</v>
      </c>
      <c r="V25" s="36">
        <v>100</v>
      </c>
      <c r="W25" s="35">
        <v>6542.75</v>
      </c>
      <c r="X25" s="49">
        <v>75</v>
      </c>
      <c r="Y25" s="57">
        <v>4005.68</v>
      </c>
      <c r="Z25" s="143">
        <f>B25+D25+F25+H25+J25+L25+N25+P25+R25+T25+V25+X25</f>
        <v>554</v>
      </c>
      <c r="AA25" s="27">
        <f>C25+E25+G25+I25+K25+M25+O25+Q25+S25+U25+W25+Y25</f>
        <v>28725.07</v>
      </c>
    </row>
    <row r="26" spans="1:29" ht="12.75" customHeight="1" x14ac:dyDescent="0.2">
      <c r="A26" s="23" t="s">
        <v>81</v>
      </c>
      <c r="B26" s="36">
        <v>23</v>
      </c>
      <c r="C26" s="34">
        <v>1817.52</v>
      </c>
      <c r="D26" s="49">
        <v>67</v>
      </c>
      <c r="E26" s="3">
        <v>8284.18</v>
      </c>
      <c r="F26" s="36">
        <v>40</v>
      </c>
      <c r="G26" s="34">
        <v>471.05</v>
      </c>
      <c r="H26" s="49">
        <v>39</v>
      </c>
      <c r="I26" s="3">
        <v>548.41</v>
      </c>
      <c r="J26" s="36">
        <v>43</v>
      </c>
      <c r="K26" s="34">
        <v>1687.51</v>
      </c>
      <c r="L26" s="49">
        <v>14</v>
      </c>
      <c r="M26" s="3">
        <v>828.77</v>
      </c>
      <c r="N26" s="36">
        <v>28</v>
      </c>
      <c r="O26" s="35">
        <v>494.41</v>
      </c>
      <c r="P26" s="49">
        <v>61</v>
      </c>
      <c r="Q26" s="57">
        <v>881</v>
      </c>
      <c r="R26" s="36">
        <v>43</v>
      </c>
      <c r="S26" s="35">
        <v>1022.6</v>
      </c>
      <c r="T26" s="49">
        <v>58</v>
      </c>
      <c r="U26" s="57">
        <v>1072.05</v>
      </c>
      <c r="V26" s="36">
        <v>22</v>
      </c>
      <c r="W26" s="35">
        <v>650.25</v>
      </c>
      <c r="X26" s="49">
        <v>50</v>
      </c>
      <c r="Y26" s="57">
        <v>1599.51</v>
      </c>
      <c r="Z26" s="143">
        <f>B26+D26+F26+H26+J26+L26+N26+P26+R26+T26+V26+X26</f>
        <v>488</v>
      </c>
      <c r="AA26" s="27">
        <f>C26+E26+G26+I26+K26+M26+O26+Q26+S26+U26+W26+Y26</f>
        <v>19357.259999999998</v>
      </c>
    </row>
    <row r="27" spans="1:29" s="164" customFormat="1" ht="12.75" customHeight="1" x14ac:dyDescent="0.2">
      <c r="A27" s="121" t="s">
        <v>37</v>
      </c>
      <c r="B27" s="134">
        <f t="shared" ref="B27:Y27" si="4">B25+B26</f>
        <v>59</v>
      </c>
      <c r="C27" s="201">
        <f t="shared" si="4"/>
        <v>4921.9699999999993</v>
      </c>
      <c r="D27" s="202">
        <f t="shared" si="4"/>
        <v>140</v>
      </c>
      <c r="E27" s="203">
        <f t="shared" si="4"/>
        <v>13470.86</v>
      </c>
      <c r="F27" s="134">
        <f t="shared" si="4"/>
        <v>82</v>
      </c>
      <c r="G27" s="201">
        <f t="shared" si="4"/>
        <v>2122.5700000000002</v>
      </c>
      <c r="H27" s="202">
        <f t="shared" si="4"/>
        <v>98</v>
      </c>
      <c r="I27" s="203">
        <f t="shared" si="4"/>
        <v>3594.3599999999997</v>
      </c>
      <c r="J27" s="134">
        <f t="shared" si="4"/>
        <v>61</v>
      </c>
      <c r="K27" s="201">
        <f t="shared" si="4"/>
        <v>2321.41</v>
      </c>
      <c r="L27" s="202">
        <f t="shared" si="4"/>
        <v>16</v>
      </c>
      <c r="M27" s="203">
        <f t="shared" si="4"/>
        <v>858.77</v>
      </c>
      <c r="N27" s="134">
        <f t="shared" si="4"/>
        <v>46</v>
      </c>
      <c r="O27" s="201">
        <f t="shared" si="4"/>
        <v>849.41000000000008</v>
      </c>
      <c r="P27" s="202">
        <f t="shared" si="4"/>
        <v>85</v>
      </c>
      <c r="Q27" s="203">
        <f t="shared" si="4"/>
        <v>1513.4</v>
      </c>
      <c r="R27" s="134">
        <f t="shared" si="4"/>
        <v>79</v>
      </c>
      <c r="S27" s="201">
        <f t="shared" si="4"/>
        <v>2093.5100000000002</v>
      </c>
      <c r="T27" s="202">
        <f t="shared" si="4"/>
        <v>129</v>
      </c>
      <c r="U27" s="203">
        <f t="shared" si="4"/>
        <v>3537.88</v>
      </c>
      <c r="V27" s="134">
        <f t="shared" si="4"/>
        <v>122</v>
      </c>
      <c r="W27" s="201">
        <f t="shared" si="4"/>
        <v>7193</v>
      </c>
      <c r="X27" s="202">
        <f t="shared" si="4"/>
        <v>125</v>
      </c>
      <c r="Y27" s="203">
        <f t="shared" si="4"/>
        <v>5605.19</v>
      </c>
      <c r="Z27" s="233">
        <f t="shared" ref="Z27:AA27" si="5">SUM(Z25:Z26)</f>
        <v>1042</v>
      </c>
      <c r="AA27" s="310">
        <f t="shared" si="5"/>
        <v>48082.33</v>
      </c>
    </row>
    <row r="28" spans="1:29"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9" ht="12.75" customHeight="1" x14ac:dyDescent="0.2">
      <c r="A29" s="45" t="s">
        <v>21</v>
      </c>
      <c r="B29" s="36"/>
      <c r="C29" s="60">
        <f>SUM(C14+C22+C27)</f>
        <v>12497.369999999999</v>
      </c>
      <c r="D29" s="49"/>
      <c r="E29" s="22">
        <f>SUM(E14+E22+E27)</f>
        <v>21828.550000000003</v>
      </c>
      <c r="F29" s="36"/>
      <c r="G29" s="60">
        <f>SUM(G14+G22+G27)</f>
        <v>9413.86</v>
      </c>
      <c r="H29" s="49"/>
      <c r="I29" s="22">
        <f>SUM(I14+I22+I27)</f>
        <v>11196.579999999998</v>
      </c>
      <c r="J29" s="36"/>
      <c r="K29" s="60">
        <f>SUM(K14+K22+K27)</f>
        <v>9583.7999999999993</v>
      </c>
      <c r="L29" s="49"/>
      <c r="M29" s="22">
        <f>SUM(M14+M22+M27)</f>
        <v>7332.84</v>
      </c>
      <c r="N29" s="36"/>
      <c r="O29" s="60">
        <f>SUM(O14+O22+O27)</f>
        <v>7707.02</v>
      </c>
      <c r="P29" s="49"/>
      <c r="Q29" s="22">
        <f>SUM(Q14+Q22+Q27)</f>
        <v>8627.25</v>
      </c>
      <c r="R29" s="36"/>
      <c r="S29" s="60">
        <f>SUM(S14+S22+S27)</f>
        <v>8349.6</v>
      </c>
      <c r="T29" s="49"/>
      <c r="U29" s="22">
        <f>SUM(U14+U22+U27)</f>
        <v>15652.14</v>
      </c>
      <c r="V29" s="36"/>
      <c r="W29" s="60">
        <f>SUM(W14+W22+W27)</f>
        <v>18559.099999999999</v>
      </c>
      <c r="X29" s="49"/>
      <c r="Y29" s="22">
        <f>SUM(Y14+Y22+Y27)</f>
        <v>11671.349999999999</v>
      </c>
      <c r="Z29" s="143"/>
      <c r="AA29" s="18">
        <f>SUM(AA14+AA22+AA27)</f>
        <v>142419.46000000002</v>
      </c>
    </row>
    <row r="30" spans="1:29"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9"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c r="AB31" s="77"/>
      <c r="AC31" s="77"/>
    </row>
    <row r="32" spans="1:29" s="190" customFormat="1" x14ac:dyDescent="0.2">
      <c r="A32" s="179" t="s">
        <v>76</v>
      </c>
      <c r="B32" s="180"/>
      <c r="C32" s="180"/>
      <c r="D32" s="170">
        <v>1</v>
      </c>
      <c r="E32" s="170">
        <v>229.01</v>
      </c>
      <c r="F32" s="180">
        <v>1</v>
      </c>
      <c r="G32" s="180">
        <v>564</v>
      </c>
      <c r="H32" s="170">
        <v>3</v>
      </c>
      <c r="I32" s="170">
        <v>981.9</v>
      </c>
      <c r="J32" s="180"/>
      <c r="K32" s="180"/>
      <c r="L32" s="170">
        <v>1</v>
      </c>
      <c r="M32" s="170">
        <v>579.34</v>
      </c>
      <c r="N32" s="180">
        <v>2</v>
      </c>
      <c r="O32" s="180">
        <v>628.97</v>
      </c>
      <c r="P32" s="170"/>
      <c r="Q32" s="170"/>
      <c r="R32" s="180">
        <v>1</v>
      </c>
      <c r="S32" s="180">
        <v>1597.42</v>
      </c>
      <c r="T32" s="170">
        <v>1</v>
      </c>
      <c r="U32" s="170">
        <v>600</v>
      </c>
      <c r="V32" s="180">
        <v>1</v>
      </c>
      <c r="W32" s="180">
        <v>442.88</v>
      </c>
      <c r="X32" s="170">
        <v>3</v>
      </c>
      <c r="Y32" s="170">
        <v>1613.78</v>
      </c>
      <c r="Z32" s="101">
        <f t="shared" ref="Z32:AA35" si="6">SUM(B32+D32+F32+H32+J32+L32+N32+P32+R32+T32+V32+X32)</f>
        <v>14</v>
      </c>
      <c r="AA32" s="189">
        <f t="shared" si="6"/>
        <v>7237.3</v>
      </c>
    </row>
    <row r="33" spans="1:31" s="191" customFormat="1" x14ac:dyDescent="0.2">
      <c r="A33" s="179" t="s">
        <v>99</v>
      </c>
      <c r="B33" s="180">
        <v>5</v>
      </c>
      <c r="C33" s="180">
        <v>1120.21</v>
      </c>
      <c r="D33" s="170">
        <v>5</v>
      </c>
      <c r="E33" s="170">
        <v>2152.11</v>
      </c>
      <c r="F33" s="180">
        <v>3</v>
      </c>
      <c r="G33" s="180">
        <v>593.35</v>
      </c>
      <c r="H33" s="170">
        <v>11</v>
      </c>
      <c r="I33" s="170">
        <v>6151.33</v>
      </c>
      <c r="J33" s="180">
        <v>1</v>
      </c>
      <c r="K33" s="180">
        <v>750.88</v>
      </c>
      <c r="L33" s="170">
        <v>9</v>
      </c>
      <c r="M33" s="170">
        <v>3836.13</v>
      </c>
      <c r="N33" s="180">
        <v>3</v>
      </c>
      <c r="O33" s="180">
        <v>647.20000000000005</v>
      </c>
      <c r="P33" s="170">
        <v>8</v>
      </c>
      <c r="Q33" s="170">
        <v>2244.15</v>
      </c>
      <c r="R33" s="180">
        <v>8</v>
      </c>
      <c r="S33" s="180">
        <v>735.9</v>
      </c>
      <c r="T33" s="170">
        <v>2</v>
      </c>
      <c r="U33" s="170">
        <v>116.4</v>
      </c>
      <c r="V33" s="180">
        <v>1</v>
      </c>
      <c r="W33" s="180">
        <v>421.57</v>
      </c>
      <c r="X33" s="170">
        <v>2</v>
      </c>
      <c r="Y33" s="170">
        <v>130.07</v>
      </c>
      <c r="Z33" s="101">
        <f t="shared" si="6"/>
        <v>58</v>
      </c>
      <c r="AA33" s="189">
        <f t="shared" si="6"/>
        <v>18899.300000000003</v>
      </c>
    </row>
    <row r="34" spans="1:31" s="191" customFormat="1" x14ac:dyDescent="0.2">
      <c r="A34" s="179" t="s">
        <v>88</v>
      </c>
      <c r="B34" s="180">
        <v>2</v>
      </c>
      <c r="C34" s="180">
        <v>133.41999999999999</v>
      </c>
      <c r="D34" s="170">
        <v>4</v>
      </c>
      <c r="E34" s="170">
        <v>329.35</v>
      </c>
      <c r="F34" s="180">
        <v>1</v>
      </c>
      <c r="G34" s="180">
        <v>223</v>
      </c>
      <c r="H34" s="170">
        <v>5</v>
      </c>
      <c r="I34" s="170">
        <v>1079.48</v>
      </c>
      <c r="J34" s="180">
        <v>4</v>
      </c>
      <c r="K34" s="180">
        <v>493.06</v>
      </c>
      <c r="L34" s="170">
        <v>4</v>
      </c>
      <c r="M34" s="170">
        <v>609.16999999999996</v>
      </c>
      <c r="N34" s="180">
        <v>4</v>
      </c>
      <c r="O34" s="180">
        <v>201.32</v>
      </c>
      <c r="P34" s="170">
        <v>5</v>
      </c>
      <c r="Q34" s="170">
        <v>483.92</v>
      </c>
      <c r="R34" s="180">
        <v>3</v>
      </c>
      <c r="S34" s="180">
        <v>380.9</v>
      </c>
      <c r="T34" s="170">
        <v>6</v>
      </c>
      <c r="U34" s="170">
        <v>838.29</v>
      </c>
      <c r="V34" s="180">
        <v>2</v>
      </c>
      <c r="W34" s="180">
        <v>172.22</v>
      </c>
      <c r="X34" s="170">
        <v>3</v>
      </c>
      <c r="Y34" s="170">
        <v>174.64</v>
      </c>
      <c r="Z34" s="101">
        <f t="shared" si="6"/>
        <v>43</v>
      </c>
      <c r="AA34" s="189">
        <f t="shared" si="6"/>
        <v>5118.7700000000004</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7</v>
      </c>
      <c r="C36" s="176">
        <f t="shared" si="7"/>
        <v>1253.6300000000001</v>
      </c>
      <c r="D36" s="244">
        <f t="shared" si="7"/>
        <v>10</v>
      </c>
      <c r="E36" s="177">
        <f t="shared" si="7"/>
        <v>2710.47</v>
      </c>
      <c r="F36" s="243">
        <f t="shared" si="7"/>
        <v>5</v>
      </c>
      <c r="G36" s="176">
        <f t="shared" si="7"/>
        <v>1380.35</v>
      </c>
      <c r="H36" s="244">
        <f t="shared" si="7"/>
        <v>19</v>
      </c>
      <c r="I36" s="177">
        <f t="shared" si="7"/>
        <v>8212.7099999999991</v>
      </c>
      <c r="J36" s="243">
        <f t="shared" si="7"/>
        <v>5</v>
      </c>
      <c r="K36" s="176">
        <f t="shared" si="7"/>
        <v>1243.94</v>
      </c>
      <c r="L36" s="244">
        <f t="shared" si="7"/>
        <v>14</v>
      </c>
      <c r="M36" s="177">
        <f t="shared" si="7"/>
        <v>5024.6400000000003</v>
      </c>
      <c r="N36" s="243">
        <f t="shared" si="7"/>
        <v>9</v>
      </c>
      <c r="O36" s="176">
        <f t="shared" si="7"/>
        <v>1477.49</v>
      </c>
      <c r="P36" s="244">
        <f t="shared" si="7"/>
        <v>13</v>
      </c>
      <c r="Q36" s="177">
        <f t="shared" si="7"/>
        <v>2728.07</v>
      </c>
      <c r="R36" s="243">
        <f t="shared" si="7"/>
        <v>12</v>
      </c>
      <c r="S36" s="176">
        <f t="shared" si="7"/>
        <v>2714.2200000000003</v>
      </c>
      <c r="T36" s="244">
        <f t="shared" si="7"/>
        <v>9</v>
      </c>
      <c r="U36" s="177">
        <f t="shared" si="7"/>
        <v>1554.69</v>
      </c>
      <c r="V36" s="243">
        <f t="shared" si="7"/>
        <v>4</v>
      </c>
      <c r="W36" s="176">
        <f t="shared" si="7"/>
        <v>1036.67</v>
      </c>
      <c r="X36" s="244">
        <f t="shared" si="7"/>
        <v>8</v>
      </c>
      <c r="Y36" s="177">
        <f t="shared" si="7"/>
        <v>1918.4899999999998</v>
      </c>
      <c r="Z36" s="250">
        <f t="shared" si="7"/>
        <v>115</v>
      </c>
      <c r="AA36" s="178">
        <f t="shared" si="7"/>
        <v>31255.370000000003</v>
      </c>
      <c r="AB36" s="163"/>
      <c r="AC36" s="163"/>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c r="AB37" s="163"/>
      <c r="AC37" s="163"/>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c r="AB38" s="163"/>
      <c r="AC38" s="163"/>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163"/>
    </row>
    <row r="40" spans="1:31" s="258" customFormat="1" ht="25.5" x14ac:dyDescent="0.2">
      <c r="A40" s="254" t="s">
        <v>102</v>
      </c>
      <c r="B40" s="255"/>
      <c r="C40" s="256">
        <f>C29-C5-C36</f>
        <v>10128.759999999998</v>
      </c>
      <c r="D40" s="255"/>
      <c r="E40" s="256">
        <f>E29-E5-E36</f>
        <v>17933.36</v>
      </c>
      <c r="F40" s="256"/>
      <c r="G40" s="256">
        <f>G29-G5-G36</f>
        <v>6453.1500000000015</v>
      </c>
      <c r="H40" s="255"/>
      <c r="I40" s="256">
        <f>I29-I5-I36</f>
        <v>2118.1499999999996</v>
      </c>
      <c r="J40" s="255"/>
      <c r="K40" s="256">
        <f>K29-K5-K36</f>
        <v>7146.5599999999995</v>
      </c>
      <c r="L40" s="255"/>
      <c r="M40" s="256">
        <f>M29-M5-M36</f>
        <v>1340.1999999999998</v>
      </c>
      <c r="N40" s="256"/>
      <c r="O40" s="256">
        <f>O29-O5-O36</f>
        <v>4944.5300000000007</v>
      </c>
      <c r="P40" s="255"/>
      <c r="Q40" s="256">
        <f>Q29-Q5-Q36</f>
        <v>4757.18</v>
      </c>
      <c r="R40" s="255"/>
      <c r="S40" s="256">
        <f>S29-S5-S36</f>
        <v>4428.38</v>
      </c>
      <c r="T40" s="255"/>
      <c r="U40" s="256">
        <f>U29-U5-U36</f>
        <v>12729.449999999999</v>
      </c>
      <c r="V40" s="255"/>
      <c r="W40" s="256">
        <f>W29-W5-W36</f>
        <v>16231.429999999998</v>
      </c>
      <c r="X40" s="255"/>
      <c r="Y40" s="256">
        <f>Y29-Y5-Y36</f>
        <v>8613.8599999999988</v>
      </c>
      <c r="Z40" s="255"/>
      <c r="AA40" s="256">
        <f>AA29-AA5-AA36</f>
        <v>96825.010000000009</v>
      </c>
      <c r="AB40" s="163"/>
      <c r="AE40" s="259"/>
    </row>
    <row r="41" spans="1:31" x14ac:dyDescent="0.2">
      <c r="A41" s="12"/>
      <c r="AB41" s="163"/>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54</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30</v>
      </c>
      <c r="C3" s="32">
        <v>193.96</v>
      </c>
      <c r="D3" s="49">
        <v>65</v>
      </c>
      <c r="E3" s="2">
        <v>435.49</v>
      </c>
      <c r="F3" s="36">
        <v>95</v>
      </c>
      <c r="G3" s="32">
        <v>516.58000000000004</v>
      </c>
      <c r="H3" s="49">
        <v>57</v>
      </c>
      <c r="I3" s="2">
        <v>294.18</v>
      </c>
      <c r="J3" s="36">
        <v>58</v>
      </c>
      <c r="K3" s="32">
        <v>380.92</v>
      </c>
      <c r="L3" s="49">
        <v>49</v>
      </c>
      <c r="M3" s="2">
        <v>333</v>
      </c>
      <c r="N3" s="36">
        <v>69</v>
      </c>
      <c r="O3" s="32">
        <v>328.18</v>
      </c>
      <c r="P3" s="49">
        <v>94</v>
      </c>
      <c r="Q3" s="2">
        <v>696</v>
      </c>
      <c r="R3" s="36">
        <v>130</v>
      </c>
      <c r="S3" s="32">
        <v>738</v>
      </c>
      <c r="T3" s="49">
        <v>106</v>
      </c>
      <c r="U3" s="2">
        <v>750</v>
      </c>
      <c r="V3" s="36">
        <v>93</v>
      </c>
      <c r="W3" s="32">
        <v>609</v>
      </c>
      <c r="X3" s="49">
        <v>104</v>
      </c>
      <c r="Y3" s="2">
        <v>715</v>
      </c>
      <c r="Z3" s="143">
        <f>B3+D3+F3+H3+J3+L3+N3+P3+R3+T3+V3+X3</f>
        <v>950</v>
      </c>
      <c r="AA3" s="16">
        <f>C3+E3+G3+I3+K3+M3+O3+Q3+S3+U3+W3+Y3</f>
        <v>5990.3099999999995</v>
      </c>
    </row>
    <row r="4" spans="1:29" ht="12.75" customHeight="1" x14ac:dyDescent="0.2">
      <c r="A4" s="23" t="s">
        <v>51</v>
      </c>
      <c r="B4" s="38"/>
      <c r="C4" s="53">
        <v>30</v>
      </c>
      <c r="D4" s="48"/>
      <c r="E4" s="55">
        <v>65</v>
      </c>
      <c r="F4" s="38"/>
      <c r="G4" s="53">
        <v>95</v>
      </c>
      <c r="H4" s="48"/>
      <c r="I4" s="55">
        <v>57</v>
      </c>
      <c r="J4" s="38"/>
      <c r="K4" s="53">
        <v>58</v>
      </c>
      <c r="L4" s="48"/>
      <c r="M4" s="55">
        <v>49</v>
      </c>
      <c r="N4" s="38"/>
      <c r="O4" s="53">
        <v>69</v>
      </c>
      <c r="P4" s="48"/>
      <c r="Q4" s="55">
        <v>94</v>
      </c>
      <c r="R4" s="38"/>
      <c r="S4" s="53">
        <v>130</v>
      </c>
      <c r="T4" s="48"/>
      <c r="U4" s="55">
        <v>106</v>
      </c>
      <c r="V4" s="38"/>
      <c r="W4" s="53">
        <v>93</v>
      </c>
      <c r="X4" s="48"/>
      <c r="Y4" s="55">
        <v>104</v>
      </c>
      <c r="Z4" s="142"/>
      <c r="AA4" s="17">
        <f>C4+E4+G4+I4+K4+M4+O4+Q4+S4+U4+W4+Y4</f>
        <v>950</v>
      </c>
    </row>
    <row r="5" spans="1:29" ht="12.75" customHeight="1" x14ac:dyDescent="0.2">
      <c r="A5" s="13" t="s">
        <v>15</v>
      </c>
      <c r="B5" s="36"/>
      <c r="C5" s="60">
        <f>SUM(C3:C4)</f>
        <v>223.96</v>
      </c>
      <c r="D5" s="49"/>
      <c r="E5" s="22">
        <f>SUM(E3:E4)</f>
        <v>500.49</v>
      </c>
      <c r="F5" s="36"/>
      <c r="G5" s="60">
        <f>SUM(G3:G4)</f>
        <v>611.58000000000004</v>
      </c>
      <c r="H5" s="49"/>
      <c r="I5" s="22">
        <f>SUM(I3:I4)</f>
        <v>351.18</v>
      </c>
      <c r="J5" s="36"/>
      <c r="K5" s="60">
        <f>SUM(K3:K4)</f>
        <v>438.92</v>
      </c>
      <c r="L5" s="49"/>
      <c r="M5" s="22">
        <f>SUM(M3:M4)</f>
        <v>382</v>
      </c>
      <c r="N5" s="36"/>
      <c r="O5" s="60">
        <f>SUM(O3:O4)</f>
        <v>397.18</v>
      </c>
      <c r="P5" s="49"/>
      <c r="Q5" s="22">
        <f>SUM(Q3:Q4)</f>
        <v>790</v>
      </c>
      <c r="R5" s="36"/>
      <c r="S5" s="60">
        <f>SUM(S3:S4)</f>
        <v>868</v>
      </c>
      <c r="T5" s="49"/>
      <c r="U5" s="22">
        <f>SUM(U3:U4)</f>
        <v>856</v>
      </c>
      <c r="V5" s="36"/>
      <c r="W5" s="60">
        <f>SUM(W3:W4)</f>
        <v>702</v>
      </c>
      <c r="X5" s="49"/>
      <c r="Y5" s="22">
        <f>SUM(Y3:Y4)</f>
        <v>819</v>
      </c>
      <c r="Z5" s="143"/>
      <c r="AA5" s="19">
        <f>SUM(AA3:AA4)</f>
        <v>6940.3099999999995</v>
      </c>
      <c r="AB5" s="42"/>
      <c r="AC5" s="42"/>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c r="AB6" s="42"/>
      <c r="AC6" s="42"/>
    </row>
    <row r="7" spans="1:29" s="11" customFormat="1" ht="12.75" customHeight="1" x14ac:dyDescent="0.2">
      <c r="A7" s="23" t="s">
        <v>105</v>
      </c>
      <c r="B7" s="36"/>
      <c r="C7" s="298">
        <v>5224.12</v>
      </c>
      <c r="D7" s="49"/>
      <c r="E7" s="299">
        <v>23013.17</v>
      </c>
      <c r="F7" s="36"/>
      <c r="G7" s="298">
        <v>23907.81</v>
      </c>
      <c r="H7" s="49"/>
      <c r="I7" s="299">
        <v>13881.21</v>
      </c>
      <c r="J7" s="36"/>
      <c r="K7" s="298">
        <v>27067.84</v>
      </c>
      <c r="L7" s="49"/>
      <c r="M7" s="299">
        <v>13317.71</v>
      </c>
      <c r="N7" s="36"/>
      <c r="O7" s="298">
        <v>18667.97</v>
      </c>
      <c r="P7" s="49"/>
      <c r="Q7" s="299">
        <v>38087.879999999997</v>
      </c>
      <c r="R7" s="36"/>
      <c r="S7" s="298">
        <v>38092.42</v>
      </c>
      <c r="T7" s="49"/>
      <c r="U7" s="299">
        <v>32409.75</v>
      </c>
      <c r="V7" s="36"/>
      <c r="W7" s="298">
        <v>43918.6</v>
      </c>
      <c r="X7" s="49"/>
      <c r="Y7" s="299">
        <v>26825.16</v>
      </c>
      <c r="Z7" s="245"/>
      <c r="AA7" s="312">
        <f>C7+E7+G7+I7+K7+M7+O7+Q7+S7+U7+W7+Y7</f>
        <v>304413.63999999996</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14</v>
      </c>
      <c r="C10" s="32">
        <v>208.73</v>
      </c>
      <c r="D10" s="48">
        <v>29</v>
      </c>
      <c r="E10" s="2">
        <v>757.11</v>
      </c>
      <c r="F10" s="38">
        <v>52</v>
      </c>
      <c r="G10" s="32">
        <v>1144.48</v>
      </c>
      <c r="H10" s="48">
        <v>37</v>
      </c>
      <c r="I10" s="2">
        <v>750.13</v>
      </c>
      <c r="J10" s="38">
        <v>33</v>
      </c>
      <c r="K10" s="32">
        <v>1185.1500000000001</v>
      </c>
      <c r="L10" s="48">
        <v>21</v>
      </c>
      <c r="M10" s="2">
        <v>571.88</v>
      </c>
      <c r="N10" s="38">
        <v>33</v>
      </c>
      <c r="O10" s="32">
        <v>1085.26</v>
      </c>
      <c r="P10" s="48">
        <v>43</v>
      </c>
      <c r="Q10" s="2">
        <v>1436.71</v>
      </c>
      <c r="R10" s="38">
        <v>54</v>
      </c>
      <c r="S10" s="32">
        <v>1777.69</v>
      </c>
      <c r="T10" s="48">
        <v>51</v>
      </c>
      <c r="U10" s="2">
        <v>1878.42</v>
      </c>
      <c r="V10" s="38">
        <v>42</v>
      </c>
      <c r="W10" s="32">
        <v>1527.16</v>
      </c>
      <c r="X10" s="48">
        <v>45</v>
      </c>
      <c r="Y10" s="2">
        <v>1667.42</v>
      </c>
      <c r="Z10" s="143">
        <f t="shared" ref="Z10:AA13" si="0">B10+D10+F10+H10+J10+L10+N10+P10+R10+T10+V10+X10</f>
        <v>454</v>
      </c>
      <c r="AA10" s="16">
        <f t="shared" si="0"/>
        <v>13990.140000000001</v>
      </c>
    </row>
    <row r="11" spans="1:29" ht="12.75" customHeight="1" x14ac:dyDescent="0.2">
      <c r="A11" s="11" t="s">
        <v>29</v>
      </c>
      <c r="B11" s="38"/>
      <c r="C11" s="32"/>
      <c r="D11" s="48">
        <v>3</v>
      </c>
      <c r="E11" s="2">
        <v>433.84</v>
      </c>
      <c r="F11" s="38">
        <v>3</v>
      </c>
      <c r="G11" s="32">
        <v>441.37</v>
      </c>
      <c r="H11" s="48"/>
      <c r="I11" s="2"/>
      <c r="J11" s="38"/>
      <c r="K11" s="32"/>
      <c r="L11" s="48">
        <v>1</v>
      </c>
      <c r="M11" s="2">
        <v>28.12</v>
      </c>
      <c r="N11" s="38"/>
      <c r="O11" s="32"/>
      <c r="P11" s="48">
        <v>1</v>
      </c>
      <c r="Q11" s="2">
        <v>12</v>
      </c>
      <c r="R11" s="38">
        <v>9</v>
      </c>
      <c r="S11" s="32">
        <v>125.58</v>
      </c>
      <c r="T11" s="48"/>
      <c r="U11" s="2"/>
      <c r="V11" s="38">
        <v>4</v>
      </c>
      <c r="W11" s="32">
        <v>593.88</v>
      </c>
      <c r="X11" s="48">
        <v>1</v>
      </c>
      <c r="Y11" s="2">
        <v>25.63</v>
      </c>
      <c r="Z11" s="143">
        <f t="shared" si="0"/>
        <v>22</v>
      </c>
      <c r="AA11" s="16">
        <f t="shared" si="0"/>
        <v>1660.42</v>
      </c>
    </row>
    <row r="12" spans="1:29" ht="12.75" customHeight="1" x14ac:dyDescent="0.2">
      <c r="A12" s="23" t="s">
        <v>35</v>
      </c>
      <c r="B12" s="38"/>
      <c r="C12" s="32"/>
      <c r="D12" s="48">
        <v>3</v>
      </c>
      <c r="E12" s="2">
        <v>174</v>
      </c>
      <c r="F12" s="38">
        <v>5</v>
      </c>
      <c r="G12" s="32">
        <v>850</v>
      </c>
      <c r="H12" s="48">
        <v>1</v>
      </c>
      <c r="I12" s="2">
        <v>17</v>
      </c>
      <c r="J12" s="38">
        <v>4</v>
      </c>
      <c r="K12" s="32">
        <v>366</v>
      </c>
      <c r="L12" s="48"/>
      <c r="M12" s="2"/>
      <c r="N12" s="38">
        <v>2</v>
      </c>
      <c r="O12" s="32">
        <v>183.8</v>
      </c>
      <c r="P12" s="48"/>
      <c r="Q12" s="2"/>
      <c r="R12" s="38">
        <v>7</v>
      </c>
      <c r="S12" s="32">
        <v>1290</v>
      </c>
      <c r="T12" s="48">
        <v>1</v>
      </c>
      <c r="U12" s="2">
        <v>152</v>
      </c>
      <c r="V12" s="38">
        <v>-2</v>
      </c>
      <c r="W12" s="32">
        <v>-304</v>
      </c>
      <c r="X12" s="48"/>
      <c r="Y12" s="2"/>
      <c r="Z12" s="143">
        <f t="shared" si="0"/>
        <v>21</v>
      </c>
      <c r="AA12" s="16">
        <f t="shared" si="0"/>
        <v>2728.8</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c r="S13" s="33"/>
      <c r="T13" s="55"/>
      <c r="U13" s="4"/>
      <c r="V13" s="53"/>
      <c r="W13" s="33"/>
      <c r="X13" s="55"/>
      <c r="Y13" s="4"/>
      <c r="Z13" s="143">
        <f t="shared" si="0"/>
        <v>0</v>
      </c>
      <c r="AA13" s="16">
        <f t="shared" si="0"/>
        <v>0</v>
      </c>
      <c r="AB13" s="25"/>
    </row>
    <row r="14" spans="1:29" ht="12.75" customHeight="1" x14ac:dyDescent="0.2">
      <c r="A14" s="44" t="s">
        <v>22</v>
      </c>
      <c r="B14" s="36">
        <f t="shared" ref="B14:AA14" si="1">SUM(B10:B13)</f>
        <v>14</v>
      </c>
      <c r="C14" s="60">
        <f t="shared" si="1"/>
        <v>208.73</v>
      </c>
      <c r="D14" s="49">
        <f t="shared" si="1"/>
        <v>35</v>
      </c>
      <c r="E14" s="22">
        <f t="shared" si="1"/>
        <v>1364.95</v>
      </c>
      <c r="F14" s="36">
        <f t="shared" si="1"/>
        <v>60</v>
      </c>
      <c r="G14" s="60">
        <f t="shared" si="1"/>
        <v>2435.85</v>
      </c>
      <c r="H14" s="49">
        <f t="shared" si="1"/>
        <v>38</v>
      </c>
      <c r="I14" s="22">
        <f t="shared" si="1"/>
        <v>767.13</v>
      </c>
      <c r="J14" s="36">
        <f t="shared" si="1"/>
        <v>37</v>
      </c>
      <c r="K14" s="60">
        <f t="shared" si="1"/>
        <v>1551.15</v>
      </c>
      <c r="L14" s="49">
        <f t="shared" si="1"/>
        <v>22</v>
      </c>
      <c r="M14" s="22">
        <f t="shared" si="1"/>
        <v>600</v>
      </c>
      <c r="N14" s="36">
        <f t="shared" si="1"/>
        <v>35</v>
      </c>
      <c r="O14" s="60">
        <f t="shared" si="1"/>
        <v>1269.06</v>
      </c>
      <c r="P14" s="49">
        <f t="shared" si="1"/>
        <v>44</v>
      </c>
      <c r="Q14" s="22">
        <f t="shared" si="1"/>
        <v>1448.71</v>
      </c>
      <c r="R14" s="36">
        <f t="shared" si="1"/>
        <v>70</v>
      </c>
      <c r="S14" s="60">
        <f t="shared" si="1"/>
        <v>3193.27</v>
      </c>
      <c r="T14" s="49">
        <f t="shared" si="1"/>
        <v>52</v>
      </c>
      <c r="U14" s="22">
        <f t="shared" si="1"/>
        <v>2030.42</v>
      </c>
      <c r="V14" s="36">
        <f t="shared" si="1"/>
        <v>44</v>
      </c>
      <c r="W14" s="60">
        <f t="shared" si="1"/>
        <v>1817.04</v>
      </c>
      <c r="X14" s="49">
        <f t="shared" si="1"/>
        <v>46</v>
      </c>
      <c r="Y14" s="22">
        <f t="shared" si="1"/>
        <v>1693.0500000000002</v>
      </c>
      <c r="Z14" s="246">
        <f t="shared" si="1"/>
        <v>497</v>
      </c>
      <c r="AA14" s="47">
        <f t="shared" si="1"/>
        <v>18379.36</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9" ht="12.75" customHeight="1" x14ac:dyDescent="0.2">
      <c r="A17" s="23" t="s">
        <v>79</v>
      </c>
      <c r="B17" s="36"/>
      <c r="C17" s="34"/>
      <c r="D17" s="49"/>
      <c r="E17" s="3"/>
      <c r="F17" s="36"/>
      <c r="G17" s="34"/>
      <c r="H17" s="58"/>
      <c r="I17" s="58"/>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9" ht="12.75" customHeight="1" x14ac:dyDescent="0.2">
      <c r="A18" s="23" t="s">
        <v>24</v>
      </c>
      <c r="B18" s="38"/>
      <c r="C18" s="32"/>
      <c r="D18" s="48"/>
      <c r="E18" s="2"/>
      <c r="F18" s="38"/>
      <c r="G18" s="32"/>
      <c r="H18" s="48"/>
      <c r="I18" s="2"/>
      <c r="J18" s="38"/>
      <c r="K18" s="32"/>
      <c r="L18" s="48"/>
      <c r="M18" s="2"/>
      <c r="N18" s="38"/>
      <c r="O18" s="32"/>
      <c r="P18" s="48"/>
      <c r="Q18" s="2"/>
      <c r="R18" s="38"/>
      <c r="S18" s="32"/>
      <c r="T18" s="48"/>
      <c r="U18" s="2"/>
      <c r="V18" s="38"/>
      <c r="W18" s="32"/>
      <c r="X18" s="48"/>
      <c r="Y18" s="2"/>
      <c r="Z18" s="143">
        <f t="shared" si="2"/>
        <v>0</v>
      </c>
      <c r="AA18" s="16">
        <f t="shared" si="2"/>
        <v>0</v>
      </c>
    </row>
    <row r="19" spans="1:29" ht="12.75" customHeight="1" x14ac:dyDescent="0.2">
      <c r="A19" s="23" t="s">
        <v>83</v>
      </c>
      <c r="B19" s="36"/>
      <c r="C19" s="34"/>
      <c r="D19" s="49">
        <v>1</v>
      </c>
      <c r="E19" s="3">
        <v>400</v>
      </c>
      <c r="F19" s="36"/>
      <c r="G19" s="34"/>
      <c r="H19" s="49"/>
      <c r="I19" s="3"/>
      <c r="J19" s="36">
        <v>2</v>
      </c>
      <c r="K19" s="34">
        <v>727.08</v>
      </c>
      <c r="L19" s="49"/>
      <c r="M19" s="3"/>
      <c r="N19" s="36">
        <v>1</v>
      </c>
      <c r="O19" s="34">
        <v>532.4</v>
      </c>
      <c r="P19" s="49">
        <v>4</v>
      </c>
      <c r="Q19" s="3">
        <v>1085.26</v>
      </c>
      <c r="R19" s="36">
        <v>3</v>
      </c>
      <c r="S19" s="34">
        <v>899.03</v>
      </c>
      <c r="T19" s="49">
        <v>6</v>
      </c>
      <c r="U19" s="3">
        <v>1713.48</v>
      </c>
      <c r="V19" s="36">
        <v>5</v>
      </c>
      <c r="W19" s="34">
        <v>1720.19</v>
      </c>
      <c r="X19" s="49">
        <v>10</v>
      </c>
      <c r="Y19" s="3">
        <v>4035.6</v>
      </c>
      <c r="Z19" s="143">
        <f t="shared" si="2"/>
        <v>32</v>
      </c>
      <c r="AA19" s="16">
        <f t="shared" si="2"/>
        <v>11113.04</v>
      </c>
    </row>
    <row r="20" spans="1:29" ht="12.75" customHeight="1" x14ac:dyDescent="0.2">
      <c r="A20" s="23" t="s">
        <v>25</v>
      </c>
      <c r="B20" s="36"/>
      <c r="C20" s="34"/>
      <c r="D20" s="49"/>
      <c r="E20" s="3"/>
      <c r="F20" s="36">
        <v>1</v>
      </c>
      <c r="G20" s="34">
        <v>329.5</v>
      </c>
      <c r="H20" s="49"/>
      <c r="I20" s="3"/>
      <c r="J20" s="36">
        <v>1</v>
      </c>
      <c r="K20" s="34">
        <v>48.01</v>
      </c>
      <c r="L20" s="49"/>
      <c r="M20" s="3"/>
      <c r="N20" s="36"/>
      <c r="O20" s="34"/>
      <c r="P20" s="49">
        <v>1</v>
      </c>
      <c r="Q20" s="3">
        <v>522.29999999999995</v>
      </c>
      <c r="R20" s="36"/>
      <c r="S20" s="34"/>
      <c r="T20" s="49"/>
      <c r="U20" s="3"/>
      <c r="V20" s="36">
        <v>1</v>
      </c>
      <c r="W20" s="34">
        <v>711.95</v>
      </c>
      <c r="X20" s="49">
        <v>3</v>
      </c>
      <c r="Y20" s="3">
        <v>867.39</v>
      </c>
      <c r="Z20" s="143">
        <f t="shared" si="2"/>
        <v>7</v>
      </c>
      <c r="AA20" s="16">
        <f t="shared" si="2"/>
        <v>2479.15</v>
      </c>
    </row>
    <row r="21" spans="1:29" ht="12.75" customHeight="1" x14ac:dyDescent="0.2">
      <c r="A21" s="23" t="s">
        <v>85</v>
      </c>
      <c r="B21" s="53"/>
      <c r="C21" s="33"/>
      <c r="D21" s="55"/>
      <c r="E21" s="4"/>
      <c r="F21" s="53"/>
      <c r="G21" s="33"/>
      <c r="H21" s="55"/>
      <c r="I21" s="4"/>
      <c r="J21" s="38"/>
      <c r="K21" s="32"/>
      <c r="L21" s="48"/>
      <c r="M21" s="2"/>
      <c r="N21" s="38"/>
      <c r="O21" s="32"/>
      <c r="P21" s="48"/>
      <c r="Q21" s="2"/>
      <c r="R21" s="38"/>
      <c r="S21" s="32"/>
      <c r="T21" s="48"/>
      <c r="U21" s="2"/>
      <c r="V21" s="38"/>
      <c r="W21" s="32"/>
      <c r="X21" s="48"/>
      <c r="Y21" s="2"/>
      <c r="Z21" s="143">
        <f t="shared" si="2"/>
        <v>0</v>
      </c>
      <c r="AA21" s="16">
        <f t="shared" si="2"/>
        <v>0</v>
      </c>
    </row>
    <row r="22" spans="1:29" ht="12.75" customHeight="1" x14ac:dyDescent="0.2">
      <c r="A22" s="13" t="s">
        <v>23</v>
      </c>
      <c r="B22" s="36">
        <f t="shared" ref="B22:AA22" si="3">SUM(B17:B21)</f>
        <v>0</v>
      </c>
      <c r="C22" s="60">
        <f t="shared" si="3"/>
        <v>0</v>
      </c>
      <c r="D22" s="49">
        <f t="shared" si="3"/>
        <v>1</v>
      </c>
      <c r="E22" s="22">
        <f t="shared" si="3"/>
        <v>400</v>
      </c>
      <c r="F22" s="36">
        <f t="shared" si="3"/>
        <v>1</v>
      </c>
      <c r="G22" s="60">
        <f t="shared" si="3"/>
        <v>329.5</v>
      </c>
      <c r="H22" s="49">
        <f t="shared" si="3"/>
        <v>0</v>
      </c>
      <c r="I22" s="22">
        <f t="shared" si="3"/>
        <v>0</v>
      </c>
      <c r="J22" s="66">
        <f t="shared" si="3"/>
        <v>3</v>
      </c>
      <c r="K22" s="62">
        <f t="shared" si="3"/>
        <v>775.09</v>
      </c>
      <c r="L22" s="64">
        <f t="shared" si="3"/>
        <v>0</v>
      </c>
      <c r="M22" s="63">
        <f t="shared" si="3"/>
        <v>0</v>
      </c>
      <c r="N22" s="66">
        <f t="shared" si="3"/>
        <v>1</v>
      </c>
      <c r="O22" s="62">
        <f t="shared" si="3"/>
        <v>532.4</v>
      </c>
      <c r="P22" s="64">
        <f t="shared" si="3"/>
        <v>5</v>
      </c>
      <c r="Q22" s="63">
        <f t="shared" si="3"/>
        <v>1607.56</v>
      </c>
      <c r="R22" s="66">
        <f t="shared" si="3"/>
        <v>3</v>
      </c>
      <c r="S22" s="62">
        <f t="shared" si="3"/>
        <v>899.03</v>
      </c>
      <c r="T22" s="64">
        <f t="shared" si="3"/>
        <v>6</v>
      </c>
      <c r="U22" s="63">
        <f t="shared" si="3"/>
        <v>1713.48</v>
      </c>
      <c r="V22" s="66">
        <f t="shared" si="3"/>
        <v>6</v>
      </c>
      <c r="W22" s="62">
        <f t="shared" si="3"/>
        <v>2432.1400000000003</v>
      </c>
      <c r="X22" s="64">
        <f t="shared" si="3"/>
        <v>13</v>
      </c>
      <c r="Y22" s="63">
        <f t="shared" si="3"/>
        <v>4902.99</v>
      </c>
      <c r="Z22" s="246">
        <f t="shared" si="3"/>
        <v>39</v>
      </c>
      <c r="AA22" s="47">
        <f t="shared" si="3"/>
        <v>13592.19</v>
      </c>
    </row>
    <row r="23" spans="1:29"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9"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9" s="10" customFormat="1" ht="12.75" customHeight="1" x14ac:dyDescent="0.2">
      <c r="A25" s="23" t="s">
        <v>80</v>
      </c>
      <c r="B25" s="36"/>
      <c r="C25" s="34"/>
      <c r="D25" s="49">
        <v>25</v>
      </c>
      <c r="E25" s="3">
        <v>1513</v>
      </c>
      <c r="F25" s="36">
        <v>40</v>
      </c>
      <c r="G25" s="34">
        <v>2371.6999999999998</v>
      </c>
      <c r="H25" s="49">
        <v>17</v>
      </c>
      <c r="I25" s="3">
        <v>888.82</v>
      </c>
      <c r="J25" s="36">
        <v>3</v>
      </c>
      <c r="K25" s="34">
        <v>588</v>
      </c>
      <c r="L25" s="49">
        <v>6</v>
      </c>
      <c r="M25" s="3">
        <v>52</v>
      </c>
      <c r="N25" s="36">
        <v>7</v>
      </c>
      <c r="O25" s="35">
        <v>290.60000000000002</v>
      </c>
      <c r="P25" s="49">
        <v>5</v>
      </c>
      <c r="Q25" s="57">
        <v>62</v>
      </c>
      <c r="R25" s="36">
        <v>18</v>
      </c>
      <c r="S25" s="35">
        <v>277.98</v>
      </c>
      <c r="T25" s="49">
        <v>35</v>
      </c>
      <c r="U25" s="57">
        <v>2991.15</v>
      </c>
      <c r="V25" s="36">
        <v>25</v>
      </c>
      <c r="W25" s="35">
        <v>1829.78</v>
      </c>
      <c r="X25" s="49">
        <v>27</v>
      </c>
      <c r="Y25" s="57">
        <v>1216.05</v>
      </c>
      <c r="Z25" s="143">
        <f>B25+D25+F25+H25+J25+L25+N25+P25+R25+T25+V25+X25</f>
        <v>208</v>
      </c>
      <c r="AA25" s="27">
        <f>C25+E25+G25+I25+K25+M25+O25+Q25+S25+U25+W25+Y25</f>
        <v>12081.08</v>
      </c>
    </row>
    <row r="26" spans="1:29" ht="12.75" customHeight="1" x14ac:dyDescent="0.2">
      <c r="A26" s="23" t="s">
        <v>81</v>
      </c>
      <c r="B26" s="36">
        <v>4</v>
      </c>
      <c r="C26" s="34">
        <v>206.02</v>
      </c>
      <c r="D26" s="49">
        <v>11</v>
      </c>
      <c r="E26" s="3">
        <v>1224.06</v>
      </c>
      <c r="F26" s="36">
        <v>5</v>
      </c>
      <c r="G26" s="34">
        <v>17.3</v>
      </c>
      <c r="H26" s="49"/>
      <c r="I26" s="3"/>
      <c r="J26" s="36"/>
      <c r="K26" s="34"/>
      <c r="L26" s="49"/>
      <c r="M26" s="3"/>
      <c r="N26" s="36">
        <v>3</v>
      </c>
      <c r="O26" s="35">
        <v>112.44</v>
      </c>
      <c r="P26" s="49">
        <v>6</v>
      </c>
      <c r="Q26" s="57">
        <v>134.96</v>
      </c>
      <c r="R26" s="36">
        <v>6</v>
      </c>
      <c r="S26" s="35">
        <v>90.69</v>
      </c>
      <c r="T26" s="49">
        <v>1</v>
      </c>
      <c r="U26" s="57">
        <v>41.31</v>
      </c>
      <c r="V26" s="36">
        <v>2</v>
      </c>
      <c r="W26" s="35">
        <v>20.92</v>
      </c>
      <c r="X26" s="49">
        <v>5</v>
      </c>
      <c r="Y26" s="57">
        <v>258.27</v>
      </c>
      <c r="Z26" s="143">
        <f>B26+D26+F26+H26+J26+L26+N26+P26+R26+T26+V26+X26</f>
        <v>43</v>
      </c>
      <c r="AA26" s="27">
        <f>C26+E26+G26+I26+K26+M26+O26+Q26+S26+U26+W26+Y26</f>
        <v>2105.9700000000003</v>
      </c>
    </row>
    <row r="27" spans="1:29" s="164" customFormat="1" ht="12.75" customHeight="1" x14ac:dyDescent="0.2">
      <c r="A27" s="121" t="s">
        <v>37</v>
      </c>
      <c r="B27" s="134">
        <f t="shared" ref="B27:Y27" si="4">B25+B26</f>
        <v>4</v>
      </c>
      <c r="C27" s="201">
        <f t="shared" si="4"/>
        <v>206.02</v>
      </c>
      <c r="D27" s="202">
        <f t="shared" si="4"/>
        <v>36</v>
      </c>
      <c r="E27" s="203">
        <f t="shared" si="4"/>
        <v>2737.06</v>
      </c>
      <c r="F27" s="134">
        <f t="shared" si="4"/>
        <v>45</v>
      </c>
      <c r="G27" s="201">
        <f t="shared" si="4"/>
        <v>2389</v>
      </c>
      <c r="H27" s="202">
        <f t="shared" si="4"/>
        <v>17</v>
      </c>
      <c r="I27" s="203">
        <f t="shared" si="4"/>
        <v>888.82</v>
      </c>
      <c r="J27" s="134">
        <f t="shared" si="4"/>
        <v>3</v>
      </c>
      <c r="K27" s="201">
        <f t="shared" si="4"/>
        <v>588</v>
      </c>
      <c r="L27" s="202">
        <f t="shared" si="4"/>
        <v>6</v>
      </c>
      <c r="M27" s="203">
        <f t="shared" si="4"/>
        <v>52</v>
      </c>
      <c r="N27" s="134">
        <f t="shared" si="4"/>
        <v>10</v>
      </c>
      <c r="O27" s="201">
        <f t="shared" si="4"/>
        <v>403.04</v>
      </c>
      <c r="P27" s="202">
        <f t="shared" si="4"/>
        <v>11</v>
      </c>
      <c r="Q27" s="203">
        <f t="shared" si="4"/>
        <v>196.96</v>
      </c>
      <c r="R27" s="134">
        <f t="shared" si="4"/>
        <v>24</v>
      </c>
      <c r="S27" s="201">
        <f t="shared" si="4"/>
        <v>368.67</v>
      </c>
      <c r="T27" s="202">
        <f t="shared" si="4"/>
        <v>36</v>
      </c>
      <c r="U27" s="203">
        <f t="shared" si="4"/>
        <v>3032.46</v>
      </c>
      <c r="V27" s="134">
        <f t="shared" si="4"/>
        <v>27</v>
      </c>
      <c r="W27" s="201">
        <f t="shared" si="4"/>
        <v>1850.7</v>
      </c>
      <c r="X27" s="202">
        <f t="shared" si="4"/>
        <v>32</v>
      </c>
      <c r="Y27" s="203">
        <f t="shared" si="4"/>
        <v>1474.32</v>
      </c>
      <c r="Z27" s="233">
        <f t="shared" ref="Z27:AA27" si="5">SUM(Z25:Z26)</f>
        <v>251</v>
      </c>
      <c r="AA27" s="310">
        <f t="shared" si="5"/>
        <v>14187.05</v>
      </c>
    </row>
    <row r="28" spans="1:29"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9" ht="12.75" customHeight="1" x14ac:dyDescent="0.2">
      <c r="A29" s="45" t="s">
        <v>21</v>
      </c>
      <c r="B29" s="36"/>
      <c r="C29" s="60">
        <f>SUM(C14+C22+C27)</f>
        <v>414.75</v>
      </c>
      <c r="D29" s="49"/>
      <c r="E29" s="22">
        <f>SUM(E14+E22+E27)</f>
        <v>4502.01</v>
      </c>
      <c r="F29" s="36"/>
      <c r="G29" s="60">
        <f>SUM(G14+G22+G27)</f>
        <v>5154.3500000000004</v>
      </c>
      <c r="H29" s="49"/>
      <c r="I29" s="22">
        <f>SUM(I14+I22+I27)</f>
        <v>1655.95</v>
      </c>
      <c r="J29" s="36"/>
      <c r="K29" s="60">
        <f>SUM(K14+K22+K27)</f>
        <v>2914.2400000000002</v>
      </c>
      <c r="L29" s="49"/>
      <c r="M29" s="22">
        <f>SUM(M14+M22+M27)</f>
        <v>652</v>
      </c>
      <c r="N29" s="36"/>
      <c r="O29" s="60">
        <f>SUM(O14+O22+O27)</f>
        <v>2204.5</v>
      </c>
      <c r="P29" s="49"/>
      <c r="Q29" s="22">
        <f>SUM(Q14+Q22+Q27)</f>
        <v>3253.23</v>
      </c>
      <c r="R29" s="36"/>
      <c r="S29" s="60">
        <f>SUM(S14+S22+S27)</f>
        <v>4460.97</v>
      </c>
      <c r="T29" s="49"/>
      <c r="U29" s="22">
        <f>SUM(U14+U22+U27)</f>
        <v>6776.3600000000006</v>
      </c>
      <c r="V29" s="36"/>
      <c r="W29" s="60">
        <f>SUM(W14+W22+W27)</f>
        <v>6099.88</v>
      </c>
      <c r="X29" s="49"/>
      <c r="Y29" s="22">
        <f>SUM(Y14+Y22+Y27)</f>
        <v>8070.36</v>
      </c>
      <c r="Z29" s="143"/>
      <c r="AA29" s="18">
        <f>SUM(AA14+AA22+AA27)</f>
        <v>46158.600000000006</v>
      </c>
    </row>
    <row r="30" spans="1:29"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9"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c r="AB31" s="77"/>
      <c r="AC31" s="77"/>
    </row>
    <row r="32" spans="1:29" s="190" customFormat="1" x14ac:dyDescent="0.2">
      <c r="A32" s="179" t="s">
        <v>76</v>
      </c>
      <c r="B32" s="180"/>
      <c r="C32" s="180"/>
      <c r="D32" s="170"/>
      <c r="E32" s="170"/>
      <c r="F32" s="180">
        <v>1</v>
      </c>
      <c r="G32" s="180">
        <v>162.69999999999999</v>
      </c>
      <c r="H32" s="170">
        <v>2</v>
      </c>
      <c r="I32" s="170">
        <v>1884.2</v>
      </c>
      <c r="J32" s="180">
        <v>1</v>
      </c>
      <c r="K32" s="180">
        <v>600</v>
      </c>
      <c r="L32" s="170"/>
      <c r="M32" s="170"/>
      <c r="N32" s="180">
        <v>2</v>
      </c>
      <c r="O32" s="180">
        <v>1389.72</v>
      </c>
      <c r="P32" s="170">
        <v>1</v>
      </c>
      <c r="Q32" s="170">
        <v>575.20000000000005</v>
      </c>
      <c r="R32" s="180"/>
      <c r="S32" s="180"/>
      <c r="T32" s="170"/>
      <c r="U32" s="170"/>
      <c r="V32" s="180">
        <v>2</v>
      </c>
      <c r="W32" s="180">
        <v>1141.8699999999999</v>
      </c>
      <c r="X32" s="170"/>
      <c r="Y32" s="170"/>
      <c r="Z32" s="101">
        <f t="shared" ref="Z32:AA35" si="6">SUM(B32+D32+F32+H32+J32+L32+N32+P32+R32+T32+V32+X32)</f>
        <v>9</v>
      </c>
      <c r="AA32" s="189">
        <f t="shared" si="6"/>
        <v>5753.69</v>
      </c>
    </row>
    <row r="33" spans="1:31" s="191" customFormat="1" x14ac:dyDescent="0.2">
      <c r="A33" s="179" t="s">
        <v>99</v>
      </c>
      <c r="B33" s="180"/>
      <c r="C33" s="180"/>
      <c r="D33" s="170"/>
      <c r="E33" s="170"/>
      <c r="F33" s="180">
        <v>1</v>
      </c>
      <c r="G33" s="180">
        <v>17.16</v>
      </c>
      <c r="H33" s="170">
        <v>2</v>
      </c>
      <c r="I33" s="170">
        <v>57.73</v>
      </c>
      <c r="J33" s="180">
        <v>2</v>
      </c>
      <c r="K33" s="180">
        <v>948.69</v>
      </c>
      <c r="L33" s="170">
        <v>1</v>
      </c>
      <c r="M33" s="170">
        <v>479.88</v>
      </c>
      <c r="N33" s="180"/>
      <c r="O33" s="180"/>
      <c r="P33" s="170">
        <v>6</v>
      </c>
      <c r="Q33" s="170">
        <v>1632.25</v>
      </c>
      <c r="R33" s="180">
        <v>2</v>
      </c>
      <c r="S33" s="180">
        <v>398.6</v>
      </c>
      <c r="T33" s="170">
        <v>1</v>
      </c>
      <c r="U33" s="170">
        <v>72.52</v>
      </c>
      <c r="V33" s="180">
        <v>2</v>
      </c>
      <c r="W33" s="180">
        <v>1417.57</v>
      </c>
      <c r="X33" s="170">
        <v>1</v>
      </c>
      <c r="Y33" s="170">
        <v>92.46</v>
      </c>
      <c r="Z33" s="101">
        <f t="shared" si="6"/>
        <v>18</v>
      </c>
      <c r="AA33" s="189">
        <f t="shared" si="6"/>
        <v>5116.8599999999997</v>
      </c>
    </row>
    <row r="34" spans="1:31" s="191" customFormat="1" x14ac:dyDescent="0.2">
      <c r="A34" s="179" t="s">
        <v>88</v>
      </c>
      <c r="B34" s="180">
        <v>1</v>
      </c>
      <c r="C34" s="180">
        <v>131.71</v>
      </c>
      <c r="D34" s="170">
        <v>3</v>
      </c>
      <c r="E34" s="170">
        <v>350.15</v>
      </c>
      <c r="F34" s="180">
        <v>5</v>
      </c>
      <c r="G34" s="180">
        <v>609.44000000000005</v>
      </c>
      <c r="H34" s="170"/>
      <c r="I34" s="170"/>
      <c r="J34" s="180">
        <v>2</v>
      </c>
      <c r="K34" s="180">
        <v>303.95</v>
      </c>
      <c r="L34" s="170">
        <v>2</v>
      </c>
      <c r="M34" s="170">
        <v>173.23</v>
      </c>
      <c r="N34" s="180">
        <v>4</v>
      </c>
      <c r="O34" s="180">
        <v>735.32</v>
      </c>
      <c r="P34" s="170">
        <v>5</v>
      </c>
      <c r="Q34" s="170">
        <v>596.28</v>
      </c>
      <c r="R34" s="180">
        <v>5</v>
      </c>
      <c r="S34" s="180">
        <v>325.54000000000002</v>
      </c>
      <c r="T34" s="170">
        <v>3</v>
      </c>
      <c r="U34" s="170">
        <v>380.95</v>
      </c>
      <c r="V34" s="180">
        <v>6</v>
      </c>
      <c r="W34" s="180">
        <v>2049.2399999999998</v>
      </c>
      <c r="X34" s="170">
        <v>1</v>
      </c>
      <c r="Y34" s="170">
        <v>22.15</v>
      </c>
      <c r="Z34" s="101">
        <f t="shared" si="6"/>
        <v>37</v>
      </c>
      <c r="AA34" s="189">
        <f t="shared" si="6"/>
        <v>5677.9599999999991</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1</v>
      </c>
      <c r="C36" s="176">
        <f t="shared" si="7"/>
        <v>131.71</v>
      </c>
      <c r="D36" s="244">
        <f t="shared" si="7"/>
        <v>3</v>
      </c>
      <c r="E36" s="177">
        <f t="shared" si="7"/>
        <v>350.15</v>
      </c>
      <c r="F36" s="243">
        <f t="shared" si="7"/>
        <v>7</v>
      </c>
      <c r="G36" s="176">
        <f t="shared" si="7"/>
        <v>789.30000000000007</v>
      </c>
      <c r="H36" s="244">
        <f t="shared" si="7"/>
        <v>4</v>
      </c>
      <c r="I36" s="177">
        <f t="shared" si="7"/>
        <v>1941.93</v>
      </c>
      <c r="J36" s="243">
        <f t="shared" si="7"/>
        <v>5</v>
      </c>
      <c r="K36" s="176">
        <f t="shared" si="7"/>
        <v>1852.64</v>
      </c>
      <c r="L36" s="244">
        <f t="shared" si="7"/>
        <v>3</v>
      </c>
      <c r="M36" s="177">
        <f t="shared" si="7"/>
        <v>653.11</v>
      </c>
      <c r="N36" s="243">
        <f t="shared" si="7"/>
        <v>6</v>
      </c>
      <c r="O36" s="176">
        <f t="shared" si="7"/>
        <v>2125.04</v>
      </c>
      <c r="P36" s="244">
        <f t="shared" si="7"/>
        <v>12</v>
      </c>
      <c r="Q36" s="177">
        <f t="shared" si="7"/>
        <v>2803.7299999999996</v>
      </c>
      <c r="R36" s="243">
        <f t="shared" si="7"/>
        <v>7</v>
      </c>
      <c r="S36" s="176">
        <f t="shared" si="7"/>
        <v>724.1400000000001</v>
      </c>
      <c r="T36" s="244">
        <f t="shared" si="7"/>
        <v>4</v>
      </c>
      <c r="U36" s="177">
        <f t="shared" si="7"/>
        <v>453.46999999999997</v>
      </c>
      <c r="V36" s="243">
        <f t="shared" si="7"/>
        <v>10</v>
      </c>
      <c r="W36" s="176">
        <f t="shared" si="7"/>
        <v>4608.6799999999994</v>
      </c>
      <c r="X36" s="244">
        <f t="shared" si="7"/>
        <v>2</v>
      </c>
      <c r="Y36" s="177">
        <f t="shared" si="7"/>
        <v>114.60999999999999</v>
      </c>
      <c r="Z36" s="250">
        <f t="shared" si="7"/>
        <v>64</v>
      </c>
      <c r="AA36" s="178">
        <f t="shared" si="7"/>
        <v>16548.509999999998</v>
      </c>
      <c r="AB36" s="163"/>
      <c r="AC36" s="163"/>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c r="AB37" s="163"/>
      <c r="AC37" s="163"/>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c r="AB38" s="163"/>
      <c r="AC38" s="163"/>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163"/>
    </row>
    <row r="40" spans="1:31" s="258" customFormat="1" ht="25.5" x14ac:dyDescent="0.2">
      <c r="A40" s="254" t="s">
        <v>102</v>
      </c>
      <c r="B40" s="255"/>
      <c r="C40" s="256">
        <f>C29-C5-C36</f>
        <v>59.079999999999984</v>
      </c>
      <c r="D40" s="255"/>
      <c r="E40" s="256">
        <f>E29-E5-E36</f>
        <v>3651.3700000000003</v>
      </c>
      <c r="F40" s="256"/>
      <c r="G40" s="256">
        <f>G29-G5-G36</f>
        <v>3753.4700000000003</v>
      </c>
      <c r="H40" s="255"/>
      <c r="I40" s="256">
        <f>I29-I5-I36</f>
        <v>-637.16000000000008</v>
      </c>
      <c r="J40" s="255"/>
      <c r="K40" s="256">
        <f>K29-K5-K36</f>
        <v>622.68000000000006</v>
      </c>
      <c r="L40" s="255"/>
      <c r="M40" s="256">
        <f>M29-M5-M36</f>
        <v>-383.11</v>
      </c>
      <c r="N40" s="256"/>
      <c r="O40" s="256">
        <f>O29-O5-O36</f>
        <v>-317.72000000000003</v>
      </c>
      <c r="P40" s="255"/>
      <c r="Q40" s="256">
        <f>Q29-Q5-Q36</f>
        <v>-340.49999999999955</v>
      </c>
      <c r="R40" s="255"/>
      <c r="S40" s="256">
        <f>S29-S5-S36</f>
        <v>2868.83</v>
      </c>
      <c r="T40" s="255"/>
      <c r="U40" s="256">
        <f>U29-U5-U36</f>
        <v>5466.89</v>
      </c>
      <c r="V40" s="255"/>
      <c r="W40" s="256">
        <f>W29-W5-W36</f>
        <v>789.20000000000073</v>
      </c>
      <c r="X40" s="255"/>
      <c r="Y40" s="256">
        <f>Y29-Y5-Y36</f>
        <v>7136.75</v>
      </c>
      <c r="Z40" s="255"/>
      <c r="AA40" s="256">
        <f>AA29-AA5-AA36</f>
        <v>22669.78000000001</v>
      </c>
      <c r="AB40" s="163"/>
      <c r="AE40" s="259"/>
    </row>
    <row r="41" spans="1:31" x14ac:dyDescent="0.2">
      <c r="A41" s="12"/>
      <c r="AB41" s="163"/>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9" orientation="landscape" r:id="rId1"/>
  <headerFooter alignWithMargins="0">
    <oddFooter>&amp;L&amp;8&amp;Z&amp;F&amp;R&amp;8Prepared by Danielle Meier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7" t="s">
        <v>55</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47</v>
      </c>
      <c r="C3" s="32">
        <v>257.02</v>
      </c>
      <c r="D3" s="49">
        <v>53</v>
      </c>
      <c r="E3" s="2">
        <v>233.46</v>
      </c>
      <c r="F3" s="36">
        <v>40</v>
      </c>
      <c r="G3" s="32">
        <v>207.1</v>
      </c>
      <c r="H3" s="49">
        <v>66</v>
      </c>
      <c r="I3" s="2">
        <v>381.9</v>
      </c>
      <c r="J3" s="36">
        <v>34</v>
      </c>
      <c r="K3" s="32">
        <v>123</v>
      </c>
      <c r="L3" s="49">
        <v>45</v>
      </c>
      <c r="M3" s="2">
        <v>178</v>
      </c>
      <c r="N3" s="36">
        <v>25</v>
      </c>
      <c r="O3" s="32">
        <v>139</v>
      </c>
      <c r="P3" s="49">
        <v>45</v>
      </c>
      <c r="Q3" s="2">
        <v>198</v>
      </c>
      <c r="R3" s="36">
        <v>51</v>
      </c>
      <c r="S3" s="32">
        <v>250</v>
      </c>
      <c r="T3" s="49">
        <v>59</v>
      </c>
      <c r="U3" s="2">
        <v>278</v>
      </c>
      <c r="V3" s="36">
        <v>146</v>
      </c>
      <c r="W3" s="32">
        <v>1450</v>
      </c>
      <c r="X3" s="49">
        <v>26</v>
      </c>
      <c r="Y3" s="2">
        <v>141</v>
      </c>
      <c r="Z3" s="143">
        <f>B3+D3+F3+H3+J3+L3+N3+P3+R3+T3+V3+X3</f>
        <v>637</v>
      </c>
      <c r="AA3" s="16">
        <f>C3+E3+G3+I3+K3+M3+O3+Q3+S3+U3+W3+Y3</f>
        <v>3836.48</v>
      </c>
      <c r="AC3" s="42"/>
    </row>
    <row r="4" spans="1:29" ht="12.75" customHeight="1" x14ac:dyDescent="0.2">
      <c r="A4" s="23" t="s">
        <v>51</v>
      </c>
      <c r="B4" s="38"/>
      <c r="C4" s="53">
        <v>47</v>
      </c>
      <c r="D4" s="48"/>
      <c r="E4" s="55">
        <v>53</v>
      </c>
      <c r="F4" s="38"/>
      <c r="G4" s="53">
        <v>40</v>
      </c>
      <c r="H4" s="48"/>
      <c r="I4" s="55">
        <v>66</v>
      </c>
      <c r="J4" s="38"/>
      <c r="K4" s="53">
        <v>34</v>
      </c>
      <c r="L4" s="48"/>
      <c r="M4" s="55">
        <v>45</v>
      </c>
      <c r="N4" s="38"/>
      <c r="O4" s="53">
        <v>25</v>
      </c>
      <c r="P4" s="48"/>
      <c r="Q4" s="55">
        <v>45</v>
      </c>
      <c r="R4" s="38"/>
      <c r="S4" s="53">
        <v>51</v>
      </c>
      <c r="T4" s="48"/>
      <c r="U4" s="55">
        <v>59</v>
      </c>
      <c r="V4" s="38"/>
      <c r="W4" s="53">
        <v>146</v>
      </c>
      <c r="X4" s="48"/>
      <c r="Y4" s="55">
        <v>26</v>
      </c>
      <c r="Z4" s="142"/>
      <c r="AA4" s="17">
        <f>C4+E4+G4+I4+K4+M4+O4+Q4+S4+U4+W4+Y4</f>
        <v>637</v>
      </c>
    </row>
    <row r="5" spans="1:29" ht="12.75" customHeight="1" x14ac:dyDescent="0.2">
      <c r="A5" s="13" t="s">
        <v>15</v>
      </c>
      <c r="B5" s="36"/>
      <c r="C5" s="60">
        <f>SUM(C3:C4)</f>
        <v>304.02</v>
      </c>
      <c r="D5" s="49"/>
      <c r="E5" s="22">
        <f>SUM(E3:E4)</f>
        <v>286.46000000000004</v>
      </c>
      <c r="F5" s="36"/>
      <c r="G5" s="60">
        <f>SUM(G3:G4)</f>
        <v>247.1</v>
      </c>
      <c r="H5" s="49"/>
      <c r="I5" s="22">
        <f>SUM(I3:I4)</f>
        <v>447.9</v>
      </c>
      <c r="J5" s="36"/>
      <c r="K5" s="60">
        <f>SUM(K3:K4)</f>
        <v>157</v>
      </c>
      <c r="L5" s="49"/>
      <c r="M5" s="22">
        <f>SUM(M3:M4)</f>
        <v>223</v>
      </c>
      <c r="N5" s="36"/>
      <c r="O5" s="60">
        <f>SUM(O3:O4)</f>
        <v>164</v>
      </c>
      <c r="P5" s="49"/>
      <c r="Q5" s="22">
        <f>SUM(Q3:Q4)</f>
        <v>243</v>
      </c>
      <c r="R5" s="36"/>
      <c r="S5" s="60">
        <f>SUM(S3:S4)</f>
        <v>301</v>
      </c>
      <c r="T5" s="49"/>
      <c r="U5" s="22">
        <f>SUM(U3:U4)</f>
        <v>337</v>
      </c>
      <c r="V5" s="36"/>
      <c r="W5" s="60">
        <f>SUM(W3:W4)</f>
        <v>1596</v>
      </c>
      <c r="X5" s="49"/>
      <c r="Y5" s="22">
        <f>SUM(Y3:Y4)</f>
        <v>167</v>
      </c>
      <c r="Z5" s="143"/>
      <c r="AA5" s="19">
        <f>SUM(AA3:AA4)</f>
        <v>4473.4799999999996</v>
      </c>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row>
    <row r="7" spans="1:29" s="11" customFormat="1" ht="12.75" customHeight="1" x14ac:dyDescent="0.2">
      <c r="A7" s="23" t="s">
        <v>105</v>
      </c>
      <c r="B7" s="36"/>
      <c r="C7" s="298">
        <v>17775.009999999998</v>
      </c>
      <c r="D7" s="49"/>
      <c r="E7" s="299">
        <v>17637.36</v>
      </c>
      <c r="F7" s="36"/>
      <c r="G7" s="298">
        <v>19861.47</v>
      </c>
      <c r="H7" s="49"/>
      <c r="I7" s="299">
        <v>31674</v>
      </c>
      <c r="J7" s="36"/>
      <c r="K7" s="298">
        <v>21142.42</v>
      </c>
      <c r="L7" s="49"/>
      <c r="M7" s="299">
        <v>13369.34</v>
      </c>
      <c r="N7" s="36"/>
      <c r="O7" s="298">
        <v>10110.61</v>
      </c>
      <c r="P7" s="49"/>
      <c r="Q7" s="299">
        <v>12963.64</v>
      </c>
      <c r="R7" s="36"/>
      <c r="S7" s="298">
        <v>23023.55</v>
      </c>
      <c r="T7" s="49"/>
      <c r="U7" s="299">
        <v>19567.150000000001</v>
      </c>
      <c r="V7" s="36"/>
      <c r="W7" s="298">
        <v>20416.68</v>
      </c>
      <c r="X7" s="49"/>
      <c r="Y7" s="299">
        <v>8314.2800000000007</v>
      </c>
      <c r="Z7" s="245"/>
      <c r="AA7" s="312">
        <f>C7+E7+G7+I7+K7+M7+O7+Q7+S7+U7+W7+Y7</f>
        <v>215855.50999999995</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32</v>
      </c>
      <c r="C10" s="32">
        <v>994.38</v>
      </c>
      <c r="D10" s="48">
        <v>40</v>
      </c>
      <c r="E10" s="2">
        <v>902.32</v>
      </c>
      <c r="F10" s="38">
        <v>23</v>
      </c>
      <c r="G10" s="32">
        <v>922.63</v>
      </c>
      <c r="H10" s="48">
        <v>38</v>
      </c>
      <c r="I10" s="2">
        <v>1068.6099999999999</v>
      </c>
      <c r="J10" s="38">
        <v>24</v>
      </c>
      <c r="K10" s="32">
        <v>677.56</v>
      </c>
      <c r="L10" s="48">
        <v>36</v>
      </c>
      <c r="M10" s="2">
        <v>865.37</v>
      </c>
      <c r="N10" s="38">
        <v>15</v>
      </c>
      <c r="O10" s="32">
        <v>397.33</v>
      </c>
      <c r="P10" s="48">
        <v>31</v>
      </c>
      <c r="Q10" s="2">
        <v>774.59</v>
      </c>
      <c r="R10" s="38">
        <v>34</v>
      </c>
      <c r="S10" s="32">
        <v>1352.41</v>
      </c>
      <c r="T10" s="48">
        <v>32</v>
      </c>
      <c r="U10" s="2">
        <v>1148.6400000000001</v>
      </c>
      <c r="V10" s="38">
        <v>35</v>
      </c>
      <c r="W10" s="32">
        <v>1156.96</v>
      </c>
      <c r="X10" s="48">
        <v>16</v>
      </c>
      <c r="Y10" s="2">
        <v>589.72</v>
      </c>
      <c r="Z10" s="143">
        <f t="shared" ref="Z10:AA13" si="0">B10+D10+F10+H10+J10+L10+N10+P10+R10+T10+V10+X10</f>
        <v>356</v>
      </c>
      <c r="AA10" s="16">
        <f t="shared" si="0"/>
        <v>10850.519999999999</v>
      </c>
    </row>
    <row r="11" spans="1:29" ht="12.75" customHeight="1" x14ac:dyDescent="0.2">
      <c r="A11" s="11" t="s">
        <v>29</v>
      </c>
      <c r="B11" s="38"/>
      <c r="C11" s="32"/>
      <c r="D11" s="48">
        <v>1</v>
      </c>
      <c r="E11" s="2">
        <v>111.11</v>
      </c>
      <c r="F11" s="38"/>
      <c r="G11" s="32"/>
      <c r="H11" s="48">
        <v>2</v>
      </c>
      <c r="I11" s="2">
        <v>45.08</v>
      </c>
      <c r="J11" s="38">
        <v>4</v>
      </c>
      <c r="K11" s="32">
        <v>37.15</v>
      </c>
      <c r="L11" s="48">
        <v>1</v>
      </c>
      <c r="M11" s="2">
        <v>14.06</v>
      </c>
      <c r="N11" s="38"/>
      <c r="O11" s="32"/>
      <c r="P11" s="48"/>
      <c r="Q11" s="2"/>
      <c r="R11" s="38">
        <v>2</v>
      </c>
      <c r="S11" s="32">
        <v>52.6</v>
      </c>
      <c r="T11" s="48"/>
      <c r="U11" s="2"/>
      <c r="V11" s="38">
        <v>2</v>
      </c>
      <c r="W11" s="32">
        <v>84</v>
      </c>
      <c r="X11" s="48"/>
      <c r="Y11" s="2"/>
      <c r="Z11" s="143">
        <f t="shared" si="0"/>
        <v>12</v>
      </c>
      <c r="AA11" s="16">
        <f t="shared" si="0"/>
        <v>344</v>
      </c>
    </row>
    <row r="12" spans="1:29" ht="12.75" customHeight="1" x14ac:dyDescent="0.2">
      <c r="A12" s="23" t="s">
        <v>35</v>
      </c>
      <c r="B12" s="38">
        <v>1</v>
      </c>
      <c r="C12" s="32">
        <v>196</v>
      </c>
      <c r="D12" s="48"/>
      <c r="E12" s="2"/>
      <c r="F12" s="38"/>
      <c r="G12" s="32"/>
      <c r="H12" s="48">
        <v>3</v>
      </c>
      <c r="I12" s="2">
        <v>351</v>
      </c>
      <c r="J12" s="38"/>
      <c r="K12" s="32"/>
      <c r="L12" s="48"/>
      <c r="M12" s="2"/>
      <c r="N12" s="38"/>
      <c r="O12" s="32"/>
      <c r="P12" s="48"/>
      <c r="Q12" s="2"/>
      <c r="R12" s="38">
        <v>1</v>
      </c>
      <c r="S12" s="32">
        <v>216</v>
      </c>
      <c r="T12" s="48"/>
      <c r="U12" s="2"/>
      <c r="V12" s="38"/>
      <c r="W12" s="32"/>
      <c r="X12" s="48"/>
      <c r="Y12" s="2"/>
      <c r="Z12" s="143">
        <f>B12+D12+F12+H12+J12+L12+N12+P12+R12+T12+V12+X12</f>
        <v>5</v>
      </c>
      <c r="AA12" s="16">
        <f t="shared" si="0"/>
        <v>763</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c r="S13" s="33"/>
      <c r="T13" s="55"/>
      <c r="U13" s="4"/>
      <c r="V13" s="53"/>
      <c r="W13" s="33"/>
      <c r="X13" s="55"/>
      <c r="Y13" s="4"/>
      <c r="Z13" s="143">
        <f t="shared" si="0"/>
        <v>0</v>
      </c>
      <c r="AA13" s="16">
        <f t="shared" si="0"/>
        <v>0</v>
      </c>
    </row>
    <row r="14" spans="1:29" ht="12.75" customHeight="1" x14ac:dyDescent="0.2">
      <c r="A14" s="44" t="s">
        <v>22</v>
      </c>
      <c r="B14" s="36">
        <f t="shared" ref="B14:AA14" si="1">SUM(B10:B13)</f>
        <v>33</v>
      </c>
      <c r="C14" s="60">
        <f t="shared" si="1"/>
        <v>1190.3800000000001</v>
      </c>
      <c r="D14" s="49">
        <f t="shared" si="1"/>
        <v>41</v>
      </c>
      <c r="E14" s="22">
        <f t="shared" si="1"/>
        <v>1013.4300000000001</v>
      </c>
      <c r="F14" s="36">
        <f t="shared" si="1"/>
        <v>23</v>
      </c>
      <c r="G14" s="60">
        <f t="shared" si="1"/>
        <v>922.63</v>
      </c>
      <c r="H14" s="49">
        <f t="shared" si="1"/>
        <v>43</v>
      </c>
      <c r="I14" s="22">
        <f t="shared" si="1"/>
        <v>1464.6899999999998</v>
      </c>
      <c r="J14" s="36">
        <f t="shared" si="1"/>
        <v>28</v>
      </c>
      <c r="K14" s="60">
        <f t="shared" si="1"/>
        <v>714.70999999999992</v>
      </c>
      <c r="L14" s="49">
        <f t="shared" si="1"/>
        <v>37</v>
      </c>
      <c r="M14" s="22">
        <f t="shared" si="1"/>
        <v>879.43</v>
      </c>
      <c r="N14" s="36">
        <f t="shared" si="1"/>
        <v>15</v>
      </c>
      <c r="O14" s="60">
        <f t="shared" si="1"/>
        <v>397.33</v>
      </c>
      <c r="P14" s="49">
        <f t="shared" si="1"/>
        <v>31</v>
      </c>
      <c r="Q14" s="22">
        <f t="shared" si="1"/>
        <v>774.59</v>
      </c>
      <c r="R14" s="36">
        <f t="shared" si="1"/>
        <v>37</v>
      </c>
      <c r="S14" s="60">
        <f t="shared" si="1"/>
        <v>1621.01</v>
      </c>
      <c r="T14" s="49">
        <f t="shared" si="1"/>
        <v>32</v>
      </c>
      <c r="U14" s="22">
        <f t="shared" si="1"/>
        <v>1148.6400000000001</v>
      </c>
      <c r="V14" s="36">
        <f t="shared" si="1"/>
        <v>37</v>
      </c>
      <c r="W14" s="60">
        <f t="shared" si="1"/>
        <v>1240.96</v>
      </c>
      <c r="X14" s="49">
        <f t="shared" si="1"/>
        <v>16</v>
      </c>
      <c r="Y14" s="22">
        <f t="shared" si="1"/>
        <v>589.72</v>
      </c>
      <c r="Z14" s="246">
        <f t="shared" si="1"/>
        <v>373</v>
      </c>
      <c r="AA14" s="47">
        <f t="shared" si="1"/>
        <v>11957.519999999999</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7" ht="12.75" customHeight="1" x14ac:dyDescent="0.2">
      <c r="A17" s="23" t="s">
        <v>79</v>
      </c>
      <c r="B17" s="36"/>
      <c r="C17" s="34"/>
      <c r="D17" s="49"/>
      <c r="E17" s="3"/>
      <c r="F17" s="36"/>
      <c r="G17" s="34"/>
      <c r="H17" s="49"/>
      <c r="I17" s="3"/>
      <c r="J17" s="36"/>
      <c r="K17" s="34"/>
      <c r="L17" s="49"/>
      <c r="M17" s="3"/>
      <c r="N17" s="36"/>
      <c r="O17" s="34"/>
      <c r="P17" s="49"/>
      <c r="Q17" s="3"/>
      <c r="R17" s="36"/>
      <c r="S17" s="34"/>
      <c r="T17" s="49"/>
      <c r="U17" s="3"/>
      <c r="V17" s="36"/>
      <c r="W17" s="34"/>
      <c r="X17" s="49"/>
      <c r="Y17" s="3"/>
      <c r="Z17" s="143">
        <f t="shared" ref="Z17:AA21" si="2">B17+D17+F17+H17+J17+L17+N17+P17+R17+T17+V17+X17</f>
        <v>0</v>
      </c>
      <c r="AA17" s="16">
        <f t="shared" si="2"/>
        <v>0</v>
      </c>
    </row>
    <row r="18" spans="1:27" ht="12.75" customHeight="1" x14ac:dyDescent="0.2">
      <c r="A18" s="23" t="s">
        <v>24</v>
      </c>
      <c r="B18" s="38"/>
      <c r="C18" s="32"/>
      <c r="D18" s="48">
        <v>1</v>
      </c>
      <c r="E18" s="2">
        <v>295.94</v>
      </c>
      <c r="F18" s="38"/>
      <c r="G18" s="32"/>
      <c r="H18" s="48">
        <v>1</v>
      </c>
      <c r="I18" s="2">
        <v>176.76</v>
      </c>
      <c r="J18" s="38"/>
      <c r="K18" s="32"/>
      <c r="L18" s="48"/>
      <c r="M18" s="2"/>
      <c r="N18" s="38"/>
      <c r="O18" s="32"/>
      <c r="P18" s="48"/>
      <c r="Q18" s="2"/>
      <c r="R18" s="38"/>
      <c r="S18" s="32"/>
      <c r="T18" s="48"/>
      <c r="U18" s="2"/>
      <c r="V18" s="38"/>
      <c r="W18" s="32"/>
      <c r="X18" s="48"/>
      <c r="Y18" s="2"/>
      <c r="Z18" s="143">
        <f t="shared" si="2"/>
        <v>2</v>
      </c>
      <c r="AA18" s="16">
        <f t="shared" si="2"/>
        <v>472.7</v>
      </c>
    </row>
    <row r="19" spans="1:27" ht="12.75" customHeight="1" x14ac:dyDescent="0.2">
      <c r="A19" s="23" t="s">
        <v>83</v>
      </c>
      <c r="B19" s="36">
        <v>2</v>
      </c>
      <c r="C19" s="34">
        <v>388.51</v>
      </c>
      <c r="D19" s="49">
        <v>2</v>
      </c>
      <c r="E19" s="49">
        <v>902.83</v>
      </c>
      <c r="F19" s="36"/>
      <c r="G19" s="34"/>
      <c r="H19" s="49">
        <v>1</v>
      </c>
      <c r="I19" s="3">
        <v>610.82000000000005</v>
      </c>
      <c r="J19" s="36">
        <v>1</v>
      </c>
      <c r="K19" s="34">
        <v>279.64</v>
      </c>
      <c r="L19" s="49"/>
      <c r="M19" s="3"/>
      <c r="N19" s="36">
        <v>1</v>
      </c>
      <c r="O19" s="34">
        <v>174.98</v>
      </c>
      <c r="P19" s="49">
        <v>1</v>
      </c>
      <c r="Q19" s="3">
        <v>584.84</v>
      </c>
      <c r="R19" s="36">
        <v>1</v>
      </c>
      <c r="S19" s="34">
        <v>356.41</v>
      </c>
      <c r="T19" s="49">
        <v>2</v>
      </c>
      <c r="U19" s="3">
        <v>695.51</v>
      </c>
      <c r="V19" s="36"/>
      <c r="W19" s="34"/>
      <c r="X19" s="49">
        <v>2</v>
      </c>
      <c r="Y19" s="3">
        <v>817.86</v>
      </c>
      <c r="Z19" s="143">
        <f t="shared" si="2"/>
        <v>13</v>
      </c>
      <c r="AA19" s="16">
        <f t="shared" si="2"/>
        <v>4811.3999999999996</v>
      </c>
    </row>
    <row r="20" spans="1:27" ht="12.75" customHeight="1" x14ac:dyDescent="0.2">
      <c r="A20" s="23" t="s">
        <v>25</v>
      </c>
      <c r="B20" s="36">
        <v>2</v>
      </c>
      <c r="C20" s="34">
        <v>415.55</v>
      </c>
      <c r="D20" s="49"/>
      <c r="E20" s="3"/>
      <c r="F20" s="36">
        <v>1</v>
      </c>
      <c r="G20" s="34">
        <v>982.8</v>
      </c>
      <c r="H20" s="49">
        <v>1</v>
      </c>
      <c r="I20" s="3">
        <v>27.76</v>
      </c>
      <c r="J20" s="36"/>
      <c r="K20" s="34"/>
      <c r="L20" s="49"/>
      <c r="M20" s="3"/>
      <c r="N20" s="36">
        <v>3</v>
      </c>
      <c r="O20" s="34">
        <v>1050.46</v>
      </c>
      <c r="P20" s="49">
        <v>1</v>
      </c>
      <c r="Q20" s="3">
        <v>320.58</v>
      </c>
      <c r="R20" s="36">
        <v>3</v>
      </c>
      <c r="S20" s="34">
        <v>1110.72</v>
      </c>
      <c r="T20" s="49"/>
      <c r="U20" s="3"/>
      <c r="V20" s="36"/>
      <c r="W20" s="34"/>
      <c r="X20" s="49">
        <v>1</v>
      </c>
      <c r="Y20" s="3">
        <v>320.58</v>
      </c>
      <c r="Z20" s="143">
        <f t="shared" si="2"/>
        <v>12</v>
      </c>
      <c r="AA20" s="16">
        <f t="shared" si="2"/>
        <v>4228.45</v>
      </c>
    </row>
    <row r="21" spans="1:27" ht="12.75" customHeight="1" x14ac:dyDescent="0.2">
      <c r="A21" s="23" t="s">
        <v>85</v>
      </c>
      <c r="B21" s="53"/>
      <c r="C21" s="33"/>
      <c r="D21" s="55"/>
      <c r="E21" s="4"/>
      <c r="F21" s="53"/>
      <c r="G21" s="33"/>
      <c r="H21" s="55"/>
      <c r="I21" s="4"/>
      <c r="J21" s="38"/>
      <c r="K21" s="32"/>
      <c r="L21" s="48"/>
      <c r="M21" s="2"/>
      <c r="N21" s="38"/>
      <c r="O21" s="32"/>
      <c r="P21" s="48"/>
      <c r="Q21" s="2"/>
      <c r="R21" s="38"/>
      <c r="S21" s="32"/>
      <c r="T21" s="48"/>
      <c r="U21" s="2"/>
      <c r="V21" s="38"/>
      <c r="W21" s="32"/>
      <c r="X21" s="48"/>
      <c r="Y21" s="2"/>
      <c r="Z21" s="143">
        <f t="shared" si="2"/>
        <v>0</v>
      </c>
      <c r="AA21" s="16">
        <f t="shared" si="2"/>
        <v>0</v>
      </c>
    </row>
    <row r="22" spans="1:27" ht="12.75" customHeight="1" x14ac:dyDescent="0.2">
      <c r="A22" s="13" t="s">
        <v>23</v>
      </c>
      <c r="B22" s="36">
        <f t="shared" ref="B22:AA22" si="3">SUM(B17:B21)</f>
        <v>4</v>
      </c>
      <c r="C22" s="60">
        <f t="shared" si="3"/>
        <v>804.06</v>
      </c>
      <c r="D22" s="49">
        <f t="shared" si="3"/>
        <v>3</v>
      </c>
      <c r="E22" s="22">
        <f t="shared" si="3"/>
        <v>1198.77</v>
      </c>
      <c r="F22" s="36">
        <f t="shared" si="3"/>
        <v>1</v>
      </c>
      <c r="G22" s="60">
        <f t="shared" si="3"/>
        <v>982.8</v>
      </c>
      <c r="H22" s="49">
        <f t="shared" si="3"/>
        <v>3</v>
      </c>
      <c r="I22" s="22">
        <f t="shared" si="3"/>
        <v>815.34</v>
      </c>
      <c r="J22" s="66">
        <f t="shared" si="3"/>
        <v>1</v>
      </c>
      <c r="K22" s="62">
        <f t="shared" si="3"/>
        <v>279.64</v>
      </c>
      <c r="L22" s="64">
        <f t="shared" si="3"/>
        <v>0</v>
      </c>
      <c r="M22" s="63">
        <f t="shared" si="3"/>
        <v>0</v>
      </c>
      <c r="N22" s="66">
        <f t="shared" si="3"/>
        <v>4</v>
      </c>
      <c r="O22" s="62">
        <f t="shared" si="3"/>
        <v>1225.44</v>
      </c>
      <c r="P22" s="64">
        <f t="shared" si="3"/>
        <v>2</v>
      </c>
      <c r="Q22" s="63">
        <f t="shared" si="3"/>
        <v>905.42000000000007</v>
      </c>
      <c r="R22" s="66">
        <f t="shared" si="3"/>
        <v>4</v>
      </c>
      <c r="S22" s="62">
        <f t="shared" si="3"/>
        <v>1467.13</v>
      </c>
      <c r="T22" s="64">
        <f t="shared" si="3"/>
        <v>2</v>
      </c>
      <c r="U22" s="63">
        <f t="shared" si="3"/>
        <v>695.51</v>
      </c>
      <c r="V22" s="66">
        <f t="shared" si="3"/>
        <v>0</v>
      </c>
      <c r="W22" s="62">
        <f t="shared" si="3"/>
        <v>0</v>
      </c>
      <c r="X22" s="64">
        <f t="shared" si="3"/>
        <v>3</v>
      </c>
      <c r="Y22" s="63">
        <f t="shared" si="3"/>
        <v>1138.44</v>
      </c>
      <c r="Z22" s="246">
        <f t="shared" si="3"/>
        <v>27</v>
      </c>
      <c r="AA22" s="47">
        <f t="shared" si="3"/>
        <v>9512.5499999999993</v>
      </c>
    </row>
    <row r="23" spans="1:27"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7"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7" s="10" customFormat="1" ht="12.75" customHeight="1" x14ac:dyDescent="0.2">
      <c r="A25" s="23" t="s">
        <v>80</v>
      </c>
      <c r="B25" s="36">
        <v>16</v>
      </c>
      <c r="C25" s="34">
        <v>1832.6</v>
      </c>
      <c r="D25" s="49">
        <v>9</v>
      </c>
      <c r="E25" s="3">
        <v>342</v>
      </c>
      <c r="F25" s="36">
        <v>8</v>
      </c>
      <c r="G25" s="34">
        <v>1402.7</v>
      </c>
      <c r="H25" s="49">
        <v>30</v>
      </c>
      <c r="I25" s="3">
        <v>2685.35</v>
      </c>
      <c r="J25" s="36">
        <v>5</v>
      </c>
      <c r="K25" s="34">
        <v>30</v>
      </c>
      <c r="L25" s="49">
        <v>3</v>
      </c>
      <c r="M25" s="3">
        <v>224</v>
      </c>
      <c r="N25" s="36">
        <v>1</v>
      </c>
      <c r="O25" s="35">
        <v>10</v>
      </c>
      <c r="P25" s="49"/>
      <c r="Q25" s="57"/>
      <c r="R25" s="36">
        <v>14</v>
      </c>
      <c r="S25" s="35">
        <v>168.93</v>
      </c>
      <c r="T25" s="49">
        <v>23</v>
      </c>
      <c r="U25" s="57">
        <v>1819.7</v>
      </c>
      <c r="V25" s="36">
        <v>10</v>
      </c>
      <c r="W25" s="35">
        <v>435.99</v>
      </c>
      <c r="X25" s="49">
        <v>20</v>
      </c>
      <c r="Y25" s="57">
        <v>1749.85</v>
      </c>
      <c r="Z25" s="143">
        <f>B25+D25+F25+H25+J25+L25+N25+P25+R25+T25+V25+X25</f>
        <v>139</v>
      </c>
      <c r="AA25" s="27">
        <f>C25+E25+G25+I25+K25+M25+O25+Q25+S25+U25+W25+Y25</f>
        <v>10701.12</v>
      </c>
    </row>
    <row r="26" spans="1:27" ht="12.75" customHeight="1" x14ac:dyDescent="0.2">
      <c r="A26" s="23" t="s">
        <v>81</v>
      </c>
      <c r="B26" s="36">
        <v>7</v>
      </c>
      <c r="C26" s="34">
        <v>415.83</v>
      </c>
      <c r="D26" s="49">
        <v>24</v>
      </c>
      <c r="E26" s="3">
        <v>1176.6500000000001</v>
      </c>
      <c r="F26" s="36">
        <v>6</v>
      </c>
      <c r="G26" s="34">
        <v>46.81</v>
      </c>
      <c r="H26" s="49">
        <v>25</v>
      </c>
      <c r="I26" s="3">
        <v>506.9</v>
      </c>
      <c r="J26" s="36">
        <v>12</v>
      </c>
      <c r="K26" s="34">
        <v>626.53</v>
      </c>
      <c r="L26" s="49">
        <v>3</v>
      </c>
      <c r="M26" s="3">
        <v>198.15</v>
      </c>
      <c r="N26" s="36">
        <v>14</v>
      </c>
      <c r="O26" s="35">
        <v>296.31</v>
      </c>
      <c r="P26" s="49">
        <v>6</v>
      </c>
      <c r="Q26" s="57">
        <v>89.8</v>
      </c>
      <c r="R26" s="36">
        <v>11</v>
      </c>
      <c r="S26" s="35">
        <v>148.74</v>
      </c>
      <c r="T26" s="49">
        <v>25</v>
      </c>
      <c r="U26" s="57">
        <v>648.4</v>
      </c>
      <c r="V26" s="36">
        <v>8</v>
      </c>
      <c r="W26" s="35">
        <v>140.04</v>
      </c>
      <c r="X26" s="49">
        <v>26</v>
      </c>
      <c r="Y26" s="57">
        <v>895.76</v>
      </c>
      <c r="Z26" s="143">
        <f>B26+D26+F26+H26+J26+L26+N26+P26+R26+T26+V26+X26</f>
        <v>167</v>
      </c>
      <c r="AA26" s="27">
        <f>C26+E26+G26+I26+K26+M26+O26+Q26+S26+U26+W26+Y26</f>
        <v>5189.92</v>
      </c>
    </row>
    <row r="27" spans="1:27" s="164" customFormat="1" ht="12.75" customHeight="1" x14ac:dyDescent="0.2">
      <c r="A27" s="121" t="s">
        <v>37</v>
      </c>
      <c r="B27" s="134">
        <f t="shared" ref="B27:Y27" si="4">B25+B26</f>
        <v>23</v>
      </c>
      <c r="C27" s="201">
        <f t="shared" si="4"/>
        <v>2248.4299999999998</v>
      </c>
      <c r="D27" s="202">
        <f t="shared" si="4"/>
        <v>33</v>
      </c>
      <c r="E27" s="203">
        <f t="shared" si="4"/>
        <v>1518.65</v>
      </c>
      <c r="F27" s="134">
        <f t="shared" si="4"/>
        <v>14</v>
      </c>
      <c r="G27" s="201">
        <f t="shared" si="4"/>
        <v>1449.51</v>
      </c>
      <c r="H27" s="202">
        <f t="shared" si="4"/>
        <v>55</v>
      </c>
      <c r="I27" s="203">
        <f t="shared" si="4"/>
        <v>3192.25</v>
      </c>
      <c r="J27" s="134">
        <f t="shared" si="4"/>
        <v>17</v>
      </c>
      <c r="K27" s="201">
        <f t="shared" si="4"/>
        <v>656.53</v>
      </c>
      <c r="L27" s="202">
        <f t="shared" si="4"/>
        <v>6</v>
      </c>
      <c r="M27" s="203">
        <f t="shared" si="4"/>
        <v>422.15</v>
      </c>
      <c r="N27" s="134">
        <f t="shared" si="4"/>
        <v>15</v>
      </c>
      <c r="O27" s="201">
        <f t="shared" si="4"/>
        <v>306.31</v>
      </c>
      <c r="P27" s="202">
        <f t="shared" si="4"/>
        <v>6</v>
      </c>
      <c r="Q27" s="203">
        <f t="shared" si="4"/>
        <v>89.8</v>
      </c>
      <c r="R27" s="134">
        <f t="shared" si="4"/>
        <v>25</v>
      </c>
      <c r="S27" s="201">
        <f t="shared" si="4"/>
        <v>317.67</v>
      </c>
      <c r="T27" s="202">
        <f t="shared" si="4"/>
        <v>48</v>
      </c>
      <c r="U27" s="203">
        <f t="shared" si="4"/>
        <v>2468.1</v>
      </c>
      <c r="V27" s="134">
        <f t="shared" si="4"/>
        <v>18</v>
      </c>
      <c r="W27" s="201">
        <f t="shared" si="4"/>
        <v>576.03</v>
      </c>
      <c r="X27" s="202">
        <f t="shared" si="4"/>
        <v>46</v>
      </c>
      <c r="Y27" s="203">
        <f t="shared" si="4"/>
        <v>2645.6099999999997</v>
      </c>
      <c r="Z27" s="233">
        <f t="shared" ref="Z27:AA27" si="5">SUM(Z25:Z26)</f>
        <v>306</v>
      </c>
      <c r="AA27" s="310">
        <f t="shared" si="5"/>
        <v>15891.04</v>
      </c>
    </row>
    <row r="28" spans="1:27"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7" ht="12.75" customHeight="1" x14ac:dyDescent="0.2">
      <c r="A29" s="45" t="s">
        <v>21</v>
      </c>
      <c r="B29" s="36"/>
      <c r="C29" s="60">
        <f>SUM(C14+C22+C27)</f>
        <v>4242.87</v>
      </c>
      <c r="D29" s="49"/>
      <c r="E29" s="22">
        <f>SUM(E14+E22+E27)</f>
        <v>3730.85</v>
      </c>
      <c r="F29" s="36"/>
      <c r="G29" s="60">
        <f>SUM(G14+G22+G27)</f>
        <v>3354.9399999999996</v>
      </c>
      <c r="H29" s="49"/>
      <c r="I29" s="22">
        <f>SUM(I14+I22+I27)</f>
        <v>5472.28</v>
      </c>
      <c r="J29" s="36"/>
      <c r="K29" s="60">
        <f>SUM(K14+K22+K27)</f>
        <v>1650.8799999999999</v>
      </c>
      <c r="L29" s="49"/>
      <c r="M29" s="22">
        <f>SUM(M14+M22+M27)</f>
        <v>1301.58</v>
      </c>
      <c r="N29" s="36"/>
      <c r="O29" s="60">
        <f>SUM(O14+O22+O27)</f>
        <v>1929.08</v>
      </c>
      <c r="P29" s="49"/>
      <c r="Q29" s="22">
        <f>SUM(Q14+Q22+Q27)</f>
        <v>1769.8100000000002</v>
      </c>
      <c r="R29" s="36"/>
      <c r="S29" s="60">
        <f>SUM(S14+S22+S27)</f>
        <v>3405.8100000000004</v>
      </c>
      <c r="T29" s="49"/>
      <c r="U29" s="22">
        <f>SUM(U14+U22+U27)</f>
        <v>4312.25</v>
      </c>
      <c r="V29" s="36"/>
      <c r="W29" s="60">
        <f>SUM(W14+W22+W27)</f>
        <v>1816.99</v>
      </c>
      <c r="X29" s="49"/>
      <c r="Y29" s="22">
        <f>SUM(Y14+Y22+Y27)</f>
        <v>4373.7699999999995</v>
      </c>
      <c r="Z29" s="143"/>
      <c r="AA29" s="18">
        <f>SUM(AA14+AA22+AA27)</f>
        <v>37361.11</v>
      </c>
    </row>
    <row r="30" spans="1:27"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7"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row>
    <row r="32" spans="1:27" s="190" customFormat="1" x14ac:dyDescent="0.2">
      <c r="A32" s="179" t="s">
        <v>76</v>
      </c>
      <c r="B32" s="180"/>
      <c r="C32" s="180"/>
      <c r="D32" s="170"/>
      <c r="E32" s="170"/>
      <c r="F32" s="180">
        <v>1</v>
      </c>
      <c r="G32" s="180">
        <v>192.8</v>
      </c>
      <c r="H32" s="170"/>
      <c r="I32" s="170"/>
      <c r="J32" s="180">
        <v>1</v>
      </c>
      <c r="K32" s="180">
        <v>185.15</v>
      </c>
      <c r="L32" s="170"/>
      <c r="M32" s="170"/>
      <c r="N32" s="180"/>
      <c r="O32" s="180"/>
      <c r="P32" s="170"/>
      <c r="Q32" s="170"/>
      <c r="R32" s="180"/>
      <c r="S32" s="180"/>
      <c r="T32" s="170"/>
      <c r="U32" s="170"/>
      <c r="V32" s="180"/>
      <c r="W32" s="180"/>
      <c r="X32" s="170"/>
      <c r="Y32" s="170"/>
      <c r="Z32" s="101">
        <f t="shared" ref="Z32:AA35" si="6">SUM(B32+D32+F32+H32+J32+L32+N32+P32+R32+T32+V32+X32)</f>
        <v>2</v>
      </c>
      <c r="AA32" s="189">
        <f t="shared" si="6"/>
        <v>377.95000000000005</v>
      </c>
    </row>
    <row r="33" spans="1:31" s="191" customFormat="1" x14ac:dyDescent="0.2">
      <c r="A33" s="179" t="s">
        <v>99</v>
      </c>
      <c r="B33" s="180"/>
      <c r="C33" s="180"/>
      <c r="D33" s="170"/>
      <c r="E33" s="170"/>
      <c r="F33" s="180"/>
      <c r="G33" s="180"/>
      <c r="H33" s="170"/>
      <c r="I33" s="170"/>
      <c r="J33" s="180"/>
      <c r="K33" s="180"/>
      <c r="L33" s="170"/>
      <c r="M33" s="170"/>
      <c r="N33" s="180"/>
      <c r="O33" s="180"/>
      <c r="P33" s="170"/>
      <c r="Q33" s="170"/>
      <c r="R33" s="180"/>
      <c r="S33" s="180"/>
      <c r="T33" s="170"/>
      <c r="U33" s="170"/>
      <c r="V33" s="180"/>
      <c r="W33" s="180"/>
      <c r="X33" s="170"/>
      <c r="Y33" s="170"/>
      <c r="Z33" s="101">
        <f t="shared" si="6"/>
        <v>0</v>
      </c>
      <c r="AA33" s="189">
        <f t="shared" si="6"/>
        <v>0</v>
      </c>
    </row>
    <row r="34" spans="1:31" s="191" customFormat="1" x14ac:dyDescent="0.2">
      <c r="A34" s="179" t="s">
        <v>88</v>
      </c>
      <c r="B34" s="180"/>
      <c r="C34" s="180"/>
      <c r="D34" s="170">
        <v>1</v>
      </c>
      <c r="E34" s="170">
        <v>308.39999999999998</v>
      </c>
      <c r="F34" s="180">
        <v>1</v>
      </c>
      <c r="G34" s="180">
        <v>367.06</v>
      </c>
      <c r="H34" s="170">
        <v>2</v>
      </c>
      <c r="I34" s="170">
        <v>170.4</v>
      </c>
      <c r="J34" s="180"/>
      <c r="K34" s="180"/>
      <c r="L34" s="170">
        <v>1</v>
      </c>
      <c r="M34" s="170">
        <v>320.44</v>
      </c>
      <c r="N34" s="180">
        <v>2</v>
      </c>
      <c r="O34" s="180">
        <v>211.9</v>
      </c>
      <c r="P34" s="170">
        <v>5</v>
      </c>
      <c r="Q34" s="170">
        <v>561.80999999999995</v>
      </c>
      <c r="R34" s="180"/>
      <c r="S34" s="180"/>
      <c r="T34" s="170">
        <v>1</v>
      </c>
      <c r="U34" s="170">
        <v>97.94</v>
      </c>
      <c r="V34" s="180">
        <v>1</v>
      </c>
      <c r="W34" s="180">
        <v>117.57</v>
      </c>
      <c r="X34" s="170">
        <v>4</v>
      </c>
      <c r="Y34" s="170">
        <v>584.25</v>
      </c>
      <c r="Z34" s="101">
        <f t="shared" si="6"/>
        <v>18</v>
      </c>
      <c r="AA34" s="189">
        <f t="shared" si="6"/>
        <v>2739.77</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0</v>
      </c>
      <c r="C36" s="176">
        <f t="shared" si="7"/>
        <v>0</v>
      </c>
      <c r="D36" s="244">
        <f t="shared" si="7"/>
        <v>1</v>
      </c>
      <c r="E36" s="177">
        <f t="shared" si="7"/>
        <v>308.39999999999998</v>
      </c>
      <c r="F36" s="243">
        <f t="shared" si="7"/>
        <v>2</v>
      </c>
      <c r="G36" s="176">
        <f t="shared" si="7"/>
        <v>559.86</v>
      </c>
      <c r="H36" s="244">
        <f t="shared" si="7"/>
        <v>2</v>
      </c>
      <c r="I36" s="177">
        <f t="shared" si="7"/>
        <v>170.4</v>
      </c>
      <c r="J36" s="243">
        <f t="shared" si="7"/>
        <v>1</v>
      </c>
      <c r="K36" s="176">
        <f t="shared" si="7"/>
        <v>185.15</v>
      </c>
      <c r="L36" s="244">
        <f t="shared" si="7"/>
        <v>1</v>
      </c>
      <c r="M36" s="177">
        <f t="shared" si="7"/>
        <v>320.44</v>
      </c>
      <c r="N36" s="243">
        <f t="shared" si="7"/>
        <v>2</v>
      </c>
      <c r="O36" s="176">
        <f t="shared" si="7"/>
        <v>211.9</v>
      </c>
      <c r="P36" s="244">
        <f t="shared" si="7"/>
        <v>5</v>
      </c>
      <c r="Q36" s="177">
        <f t="shared" si="7"/>
        <v>561.80999999999995</v>
      </c>
      <c r="R36" s="243">
        <f t="shared" si="7"/>
        <v>0</v>
      </c>
      <c r="S36" s="176">
        <f t="shared" si="7"/>
        <v>0</v>
      </c>
      <c r="T36" s="244">
        <f t="shared" si="7"/>
        <v>1</v>
      </c>
      <c r="U36" s="177">
        <f t="shared" si="7"/>
        <v>97.94</v>
      </c>
      <c r="V36" s="243">
        <f t="shared" si="7"/>
        <v>1</v>
      </c>
      <c r="W36" s="176">
        <f t="shared" si="7"/>
        <v>117.57</v>
      </c>
      <c r="X36" s="244">
        <f t="shared" si="7"/>
        <v>4</v>
      </c>
      <c r="Y36" s="177">
        <f t="shared" si="7"/>
        <v>584.25</v>
      </c>
      <c r="Z36" s="250">
        <f t="shared" si="7"/>
        <v>20</v>
      </c>
      <c r="AA36" s="178">
        <f t="shared" si="7"/>
        <v>3117.7200000000003</v>
      </c>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9"/>
    </row>
    <row r="40" spans="1:31" s="258" customFormat="1" ht="25.5" x14ac:dyDescent="0.2">
      <c r="A40" s="254" t="s">
        <v>102</v>
      </c>
      <c r="B40" s="255"/>
      <c r="C40" s="256">
        <f>C29-C5-C36</f>
        <v>3938.85</v>
      </c>
      <c r="D40" s="255"/>
      <c r="E40" s="256">
        <f>E29-E5-E36</f>
        <v>3135.99</v>
      </c>
      <c r="F40" s="256"/>
      <c r="G40" s="256">
        <f>G29-G5-G36</f>
        <v>2547.9799999999996</v>
      </c>
      <c r="H40" s="255"/>
      <c r="I40" s="256">
        <f>I29-I5-I36</f>
        <v>4853.9800000000005</v>
      </c>
      <c r="J40" s="255"/>
      <c r="K40" s="256">
        <f>K29-K5-K36</f>
        <v>1308.7299999999998</v>
      </c>
      <c r="L40" s="255"/>
      <c r="M40" s="256">
        <f>M29-M5-M36</f>
        <v>758.13999999999987</v>
      </c>
      <c r="N40" s="256"/>
      <c r="O40" s="256">
        <f>O29-O5-O36</f>
        <v>1553.1799999999998</v>
      </c>
      <c r="P40" s="255"/>
      <c r="Q40" s="256">
        <f>Q29-Q5-Q36</f>
        <v>965.00000000000023</v>
      </c>
      <c r="R40" s="255"/>
      <c r="S40" s="256">
        <f>S29-S5-S36</f>
        <v>3104.8100000000004</v>
      </c>
      <c r="T40" s="255"/>
      <c r="U40" s="256">
        <f>U29-U5-U36</f>
        <v>3877.31</v>
      </c>
      <c r="V40" s="255"/>
      <c r="W40" s="256">
        <f>W29-W5-W36</f>
        <v>103.42000000000002</v>
      </c>
      <c r="X40" s="255"/>
      <c r="Y40" s="256">
        <f>Y29-Y5-Y36</f>
        <v>3622.5199999999995</v>
      </c>
      <c r="Z40" s="255"/>
      <c r="AA40" s="256">
        <f>AA29-AA5-AA36</f>
        <v>29769.910000000003</v>
      </c>
      <c r="AB40" s="9"/>
      <c r="AE40" s="259"/>
    </row>
    <row r="41" spans="1:31" x14ac:dyDescent="0.2">
      <c r="A41" s="12"/>
      <c r="AB41" s="9"/>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4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50.7109375" customWidth="1"/>
    <col min="2" max="2" width="9.7109375" style="242" customWidth="1"/>
    <col min="3" max="3" width="14.5703125" style="1" customWidth="1"/>
    <col min="4" max="4" width="9.7109375" style="242" customWidth="1"/>
    <col min="5" max="5" width="14.5703125" style="1" customWidth="1"/>
    <col min="6" max="6" width="9.7109375" style="242" customWidth="1"/>
    <col min="7" max="7" width="14.5703125" style="1" customWidth="1"/>
    <col min="8" max="8" width="9.7109375" style="242" customWidth="1"/>
    <col min="9" max="9" width="14.5703125" style="1" customWidth="1"/>
    <col min="10" max="10" width="9.7109375" style="242" customWidth="1"/>
    <col min="11" max="11" width="14.5703125" style="1" customWidth="1"/>
    <col min="12" max="12" width="9.7109375" style="242" customWidth="1"/>
    <col min="13" max="13" width="14.5703125" style="1" customWidth="1"/>
    <col min="14" max="14" width="9.7109375" style="242" customWidth="1"/>
    <col min="15" max="15" width="14.5703125" style="1" customWidth="1"/>
    <col min="16" max="16" width="9.7109375" style="242" customWidth="1"/>
    <col min="17" max="17" width="14.5703125" style="1" customWidth="1"/>
    <col min="18" max="18" width="9.7109375" style="242" customWidth="1"/>
    <col min="19" max="19" width="14.5703125" style="1" customWidth="1"/>
    <col min="20" max="20" width="9.7109375" style="242" customWidth="1"/>
    <col min="21" max="21" width="14.5703125" style="1" customWidth="1"/>
    <col min="22" max="22" width="9.7109375" style="242" customWidth="1"/>
    <col min="23" max="23" width="14.5703125" style="1" customWidth="1"/>
    <col min="24" max="24" width="9.7109375" style="242" customWidth="1"/>
    <col min="25" max="25" width="14.5703125" style="1" customWidth="1"/>
    <col min="26" max="26" width="9.7109375" style="48" customWidth="1"/>
    <col min="27" max="27" width="14.5703125" style="2" customWidth="1"/>
    <col min="28" max="194" width="8.85546875" customWidth="1"/>
  </cols>
  <sheetData>
    <row r="1" spans="1:29" ht="16.5" customHeight="1" x14ac:dyDescent="0.2">
      <c r="A1" s="9" t="s">
        <v>56</v>
      </c>
      <c r="B1" s="330" t="s">
        <v>0</v>
      </c>
      <c r="C1" s="330"/>
      <c r="D1" s="331" t="s">
        <v>1</v>
      </c>
      <c r="E1" s="331"/>
      <c r="F1" s="330" t="s">
        <v>2</v>
      </c>
      <c r="G1" s="330"/>
      <c r="H1" s="331" t="s">
        <v>3</v>
      </c>
      <c r="I1" s="331"/>
      <c r="J1" s="330" t="s">
        <v>4</v>
      </c>
      <c r="K1" s="330"/>
      <c r="L1" s="331" t="s">
        <v>5</v>
      </c>
      <c r="M1" s="331"/>
      <c r="N1" s="330" t="s">
        <v>6</v>
      </c>
      <c r="O1" s="330"/>
      <c r="P1" s="331" t="s">
        <v>7</v>
      </c>
      <c r="Q1" s="331"/>
      <c r="R1" s="330" t="s">
        <v>8</v>
      </c>
      <c r="S1" s="330"/>
      <c r="T1" s="331" t="s">
        <v>9</v>
      </c>
      <c r="U1" s="331"/>
      <c r="V1" s="330" t="s">
        <v>10</v>
      </c>
      <c r="W1" s="330"/>
      <c r="X1" s="331" t="s">
        <v>11</v>
      </c>
      <c r="Y1" s="331"/>
      <c r="Z1" s="332" t="s">
        <v>12</v>
      </c>
      <c r="AA1" s="332"/>
    </row>
    <row r="2" spans="1:29" ht="12.75" customHeight="1" x14ac:dyDescent="0.2">
      <c r="A2" s="7" t="s">
        <v>103</v>
      </c>
      <c r="B2" s="76" t="s">
        <v>13</v>
      </c>
      <c r="C2" s="270" t="s">
        <v>14</v>
      </c>
      <c r="D2" s="132" t="s">
        <v>13</v>
      </c>
      <c r="E2" s="271" t="s">
        <v>14</v>
      </c>
      <c r="F2" s="76" t="s">
        <v>13</v>
      </c>
      <c r="G2" s="270" t="s">
        <v>14</v>
      </c>
      <c r="H2" s="132" t="s">
        <v>13</v>
      </c>
      <c r="I2" s="271" t="s">
        <v>14</v>
      </c>
      <c r="J2" s="76" t="s">
        <v>13</v>
      </c>
      <c r="K2" s="270" t="s">
        <v>14</v>
      </c>
      <c r="L2" s="132" t="s">
        <v>13</v>
      </c>
      <c r="M2" s="271" t="s">
        <v>14</v>
      </c>
      <c r="N2" s="76" t="s">
        <v>13</v>
      </c>
      <c r="O2" s="270" t="s">
        <v>14</v>
      </c>
      <c r="P2" s="132" t="s">
        <v>13</v>
      </c>
      <c r="Q2" s="271" t="s">
        <v>14</v>
      </c>
      <c r="R2" s="76" t="s">
        <v>13</v>
      </c>
      <c r="S2" s="270" t="s">
        <v>14</v>
      </c>
      <c r="T2" s="132" t="s">
        <v>13</v>
      </c>
      <c r="U2" s="271" t="s">
        <v>14</v>
      </c>
      <c r="V2" s="76" t="s">
        <v>13</v>
      </c>
      <c r="W2" s="270" t="s">
        <v>14</v>
      </c>
      <c r="X2" s="132" t="s">
        <v>13</v>
      </c>
      <c r="Y2" s="271" t="s">
        <v>14</v>
      </c>
      <c r="Z2" s="272" t="s">
        <v>13</v>
      </c>
      <c r="AA2" s="41" t="s">
        <v>14</v>
      </c>
    </row>
    <row r="3" spans="1:29" ht="12.75" customHeight="1" x14ac:dyDescent="0.2">
      <c r="A3" s="43" t="s">
        <v>50</v>
      </c>
      <c r="B3" s="36">
        <v>269</v>
      </c>
      <c r="C3" s="32">
        <v>3787</v>
      </c>
      <c r="D3" s="49">
        <v>393</v>
      </c>
      <c r="E3" s="2">
        <v>5814.73</v>
      </c>
      <c r="F3" s="36">
        <v>154</v>
      </c>
      <c r="G3" s="32">
        <v>1787.81</v>
      </c>
      <c r="H3" s="49">
        <v>190</v>
      </c>
      <c r="I3" s="2">
        <v>2318.38</v>
      </c>
      <c r="J3" s="36">
        <v>115</v>
      </c>
      <c r="K3" s="32">
        <v>1480.11</v>
      </c>
      <c r="L3" s="49">
        <v>102</v>
      </c>
      <c r="M3" s="2">
        <v>1307.31</v>
      </c>
      <c r="N3" s="36">
        <v>142</v>
      </c>
      <c r="O3" s="32">
        <v>1797.52</v>
      </c>
      <c r="P3" s="49">
        <v>131</v>
      </c>
      <c r="Q3" s="2">
        <v>1353.13</v>
      </c>
      <c r="R3" s="36">
        <v>420</v>
      </c>
      <c r="S3" s="32">
        <v>6833</v>
      </c>
      <c r="T3" s="49">
        <v>172</v>
      </c>
      <c r="U3" s="2">
        <v>2425</v>
      </c>
      <c r="V3" s="36">
        <v>75</v>
      </c>
      <c r="W3" s="32">
        <v>682.05</v>
      </c>
      <c r="X3" s="49">
        <v>34</v>
      </c>
      <c r="Y3" s="2">
        <v>164.77</v>
      </c>
      <c r="Z3" s="143">
        <f>B3+D3+F3+H3+J3+L3+N3+P3+R3+T3+V3+X3</f>
        <v>2197</v>
      </c>
      <c r="AA3" s="16">
        <f>C3+E3+G3+I3+K3+M3+O3+Q3+S3+U3+W3+Y3</f>
        <v>29750.81</v>
      </c>
      <c r="AC3" s="42"/>
    </row>
    <row r="4" spans="1:29" ht="12.75" customHeight="1" x14ac:dyDescent="0.2">
      <c r="A4" s="23" t="s">
        <v>51</v>
      </c>
      <c r="B4" s="38"/>
      <c r="C4" s="53">
        <v>269</v>
      </c>
      <c r="D4" s="48"/>
      <c r="E4" s="55">
        <v>393</v>
      </c>
      <c r="F4" s="38"/>
      <c r="G4" s="53">
        <v>154</v>
      </c>
      <c r="H4" s="48"/>
      <c r="I4" s="55">
        <v>190</v>
      </c>
      <c r="J4" s="38"/>
      <c r="K4" s="53">
        <v>115</v>
      </c>
      <c r="L4" s="48"/>
      <c r="M4" s="55">
        <v>102</v>
      </c>
      <c r="N4" s="38"/>
      <c r="O4" s="53">
        <v>142</v>
      </c>
      <c r="P4" s="48"/>
      <c r="Q4" s="55">
        <v>131</v>
      </c>
      <c r="R4" s="38"/>
      <c r="S4" s="53">
        <v>420</v>
      </c>
      <c r="T4" s="48"/>
      <c r="U4" s="55">
        <v>172</v>
      </c>
      <c r="V4" s="38"/>
      <c r="W4" s="53">
        <v>75</v>
      </c>
      <c r="X4" s="48"/>
      <c r="Y4" s="55">
        <v>34</v>
      </c>
      <c r="Z4" s="142"/>
      <c r="AA4" s="17">
        <f>C4+E4+G4+I4+K4+M4+O4+Q4+S4+U4+W4+Y4</f>
        <v>2197</v>
      </c>
    </row>
    <row r="5" spans="1:29" ht="12.75" customHeight="1" x14ac:dyDescent="0.2">
      <c r="A5" s="13" t="s">
        <v>15</v>
      </c>
      <c r="B5" s="36"/>
      <c r="C5" s="60">
        <f>SUM(C3:C4)</f>
        <v>4056</v>
      </c>
      <c r="D5" s="49"/>
      <c r="E5" s="22">
        <f>SUM(E3:E4)</f>
        <v>6207.73</v>
      </c>
      <c r="F5" s="36"/>
      <c r="G5" s="60">
        <f>SUM(G3:G4)</f>
        <v>1941.81</v>
      </c>
      <c r="H5" s="49"/>
      <c r="I5" s="22">
        <f>SUM(I3:I4)</f>
        <v>2508.38</v>
      </c>
      <c r="J5" s="36"/>
      <c r="K5" s="60">
        <f>SUM(K3:K4)</f>
        <v>1595.11</v>
      </c>
      <c r="L5" s="49"/>
      <c r="M5" s="22">
        <f>SUM(M3:M4)</f>
        <v>1409.31</v>
      </c>
      <c r="N5" s="36"/>
      <c r="O5" s="60">
        <f>SUM(O3:O4)</f>
        <v>1939.52</v>
      </c>
      <c r="P5" s="49"/>
      <c r="Q5" s="22">
        <f>SUM(Q3:Q4)</f>
        <v>1484.13</v>
      </c>
      <c r="R5" s="36"/>
      <c r="S5" s="60">
        <f>SUM(S3:S4)</f>
        <v>7253</v>
      </c>
      <c r="T5" s="49"/>
      <c r="U5" s="22">
        <f>SUM(U3:U4)</f>
        <v>2597</v>
      </c>
      <c r="V5" s="36"/>
      <c r="W5" s="60">
        <f>SUM(W3:W4)</f>
        <v>757.05</v>
      </c>
      <c r="X5" s="49"/>
      <c r="Y5" s="22">
        <f>SUM(Y3:Y4)</f>
        <v>198.77</v>
      </c>
      <c r="Z5" s="143"/>
      <c r="AA5" s="19">
        <f>SUM(AA3:AA4)</f>
        <v>31947.81</v>
      </c>
      <c r="AB5" s="42"/>
      <c r="AC5" s="1"/>
    </row>
    <row r="6" spans="1:29" ht="12.75" customHeight="1" x14ac:dyDescent="0.2">
      <c r="A6" s="23"/>
      <c r="B6" s="36"/>
      <c r="C6" s="60"/>
      <c r="D6" s="49"/>
      <c r="E6" s="22"/>
      <c r="F6" s="36"/>
      <c r="G6" s="60"/>
      <c r="H6" s="49"/>
      <c r="I6" s="22"/>
      <c r="J6" s="36"/>
      <c r="K6" s="60"/>
      <c r="L6" s="49"/>
      <c r="M6" s="22"/>
      <c r="N6" s="36"/>
      <c r="O6" s="60"/>
      <c r="P6" s="49"/>
      <c r="Q6" s="22"/>
      <c r="R6" s="36"/>
      <c r="S6" s="60"/>
      <c r="T6" s="49"/>
      <c r="U6" s="22"/>
      <c r="V6" s="36"/>
      <c r="W6" s="60"/>
      <c r="X6" s="49"/>
      <c r="Y6" s="22"/>
      <c r="Z6" s="143"/>
      <c r="AA6" s="19"/>
      <c r="AB6" s="42"/>
      <c r="AC6" s="1"/>
    </row>
    <row r="7" spans="1:29" s="11" customFormat="1" ht="12.75" customHeight="1" x14ac:dyDescent="0.2">
      <c r="A7" s="23" t="s">
        <v>105</v>
      </c>
      <c r="B7" s="36"/>
      <c r="C7" s="298">
        <v>82041.17</v>
      </c>
      <c r="D7" s="49"/>
      <c r="E7" s="299">
        <v>134185.16</v>
      </c>
      <c r="F7" s="36"/>
      <c r="G7" s="298">
        <v>58294.57</v>
      </c>
      <c r="H7" s="49"/>
      <c r="I7" s="299">
        <v>69564.23</v>
      </c>
      <c r="J7" s="36"/>
      <c r="K7" s="298">
        <v>45210.86</v>
      </c>
      <c r="L7" s="49"/>
      <c r="M7" s="299">
        <v>36351.19</v>
      </c>
      <c r="N7" s="36"/>
      <c r="O7" s="298">
        <v>43199.93</v>
      </c>
      <c r="P7" s="49"/>
      <c r="Q7" s="299">
        <v>76763.72</v>
      </c>
      <c r="R7" s="36"/>
      <c r="S7" s="298">
        <v>159387.47</v>
      </c>
      <c r="T7" s="49"/>
      <c r="U7" s="299">
        <v>61709.5</v>
      </c>
      <c r="V7" s="36"/>
      <c r="W7" s="298">
        <v>22062.69</v>
      </c>
      <c r="X7" s="49"/>
      <c r="Y7" s="299">
        <v>16227.95</v>
      </c>
      <c r="Z7" s="245"/>
      <c r="AA7" s="312">
        <f>C7+E7+G7+I7+K7+M7+O7+Q7+S7+U7+W7+Y7</f>
        <v>804998.43999999983</v>
      </c>
      <c r="AC7" s="313"/>
    </row>
    <row r="8" spans="1:29" ht="12.75" customHeight="1" x14ac:dyDescent="0.2">
      <c r="A8" s="13"/>
      <c r="B8" s="38"/>
      <c r="C8" s="54"/>
      <c r="D8" s="48"/>
      <c r="E8" s="56"/>
      <c r="F8" s="38"/>
      <c r="G8" s="54"/>
      <c r="H8" s="48"/>
      <c r="I8" s="56"/>
      <c r="J8" s="38"/>
      <c r="K8" s="54"/>
      <c r="L8" s="48"/>
      <c r="M8" s="56"/>
      <c r="N8" s="38"/>
      <c r="O8" s="54"/>
      <c r="P8" s="48"/>
      <c r="Q8" s="56"/>
      <c r="R8" s="38"/>
      <c r="S8" s="54"/>
      <c r="T8" s="48"/>
      <c r="U8" s="56"/>
      <c r="V8" s="38"/>
      <c r="W8" s="54"/>
      <c r="X8" s="48"/>
      <c r="Y8" s="56"/>
      <c r="Z8" s="245"/>
      <c r="AA8" s="19"/>
      <c r="AC8" s="26"/>
    </row>
    <row r="9" spans="1:29" ht="12.75" customHeight="1" x14ac:dyDescent="0.2">
      <c r="A9" s="13" t="s">
        <v>26</v>
      </c>
      <c r="B9" s="38"/>
      <c r="C9" s="32"/>
      <c r="D9" s="48"/>
      <c r="E9" s="2"/>
      <c r="F9" s="38"/>
      <c r="G9" s="32"/>
      <c r="H9" s="48"/>
      <c r="I9" s="2"/>
      <c r="J9" s="38"/>
      <c r="K9" s="32"/>
      <c r="L9" s="48"/>
      <c r="M9" s="2"/>
      <c r="N9" s="38"/>
      <c r="O9" s="32"/>
      <c r="P9" s="48"/>
      <c r="Q9" s="2"/>
      <c r="R9" s="38"/>
      <c r="S9" s="32"/>
      <c r="T9" s="48"/>
      <c r="U9" s="2"/>
      <c r="V9" s="38"/>
      <c r="W9" s="32"/>
      <c r="X9" s="48"/>
      <c r="Y9" s="2"/>
      <c r="Z9" s="142"/>
      <c r="AA9" s="15"/>
    </row>
    <row r="10" spans="1:29" ht="12.75" customHeight="1" x14ac:dyDescent="0.2">
      <c r="A10" s="11" t="s">
        <v>28</v>
      </c>
      <c r="B10" s="38">
        <v>157</v>
      </c>
      <c r="C10" s="32">
        <v>1752.27</v>
      </c>
      <c r="D10" s="48">
        <v>129</v>
      </c>
      <c r="E10" s="2">
        <v>2075.25</v>
      </c>
      <c r="F10" s="38">
        <v>37</v>
      </c>
      <c r="G10" s="32">
        <v>1120.53</v>
      </c>
      <c r="H10" s="48">
        <v>35</v>
      </c>
      <c r="I10" s="2">
        <v>849.84</v>
      </c>
      <c r="J10" s="38">
        <v>25</v>
      </c>
      <c r="K10" s="32">
        <v>689.47</v>
      </c>
      <c r="L10" s="48">
        <v>32</v>
      </c>
      <c r="M10" s="2">
        <v>800.86</v>
      </c>
      <c r="N10" s="38">
        <v>46</v>
      </c>
      <c r="O10" s="32">
        <v>1252.58</v>
      </c>
      <c r="P10" s="48">
        <v>50</v>
      </c>
      <c r="Q10" s="2">
        <v>1490.95</v>
      </c>
      <c r="R10" s="38">
        <v>169</v>
      </c>
      <c r="S10" s="32">
        <v>2568.17</v>
      </c>
      <c r="T10" s="48">
        <v>74</v>
      </c>
      <c r="U10" s="2">
        <v>1853.92</v>
      </c>
      <c r="V10" s="38">
        <v>44</v>
      </c>
      <c r="W10" s="32">
        <v>1724.3</v>
      </c>
      <c r="X10" s="48">
        <v>25</v>
      </c>
      <c r="Y10" s="2">
        <v>732.74</v>
      </c>
      <c r="Z10" s="143">
        <f t="shared" ref="Z10:AA13" si="0">B10+D10+F10+H10+J10+L10+N10+P10+R10+T10+V10+X10</f>
        <v>823</v>
      </c>
      <c r="AA10" s="16">
        <f t="shared" si="0"/>
        <v>16910.88</v>
      </c>
    </row>
    <row r="11" spans="1:29" ht="12.75" customHeight="1" x14ac:dyDescent="0.2">
      <c r="A11" s="11" t="s">
        <v>29</v>
      </c>
      <c r="B11" s="38">
        <v>2</v>
      </c>
      <c r="C11" s="32">
        <v>77.22</v>
      </c>
      <c r="D11" s="48"/>
      <c r="E11" s="2"/>
      <c r="F11" s="38"/>
      <c r="G11" s="32"/>
      <c r="H11" s="48"/>
      <c r="I11" s="2"/>
      <c r="J11" s="38"/>
      <c r="K11" s="32"/>
      <c r="L11" s="48"/>
      <c r="M11" s="2"/>
      <c r="N11" s="38"/>
      <c r="O11" s="32"/>
      <c r="P11" s="48"/>
      <c r="Q11" s="2"/>
      <c r="R11" s="38"/>
      <c r="S11" s="32"/>
      <c r="T11" s="48"/>
      <c r="U11" s="2"/>
      <c r="V11" s="38"/>
      <c r="W11" s="32"/>
      <c r="X11" s="48"/>
      <c r="Y11" s="2"/>
      <c r="Z11" s="143">
        <f t="shared" si="0"/>
        <v>2</v>
      </c>
      <c r="AA11" s="16">
        <f t="shared" si="0"/>
        <v>77.22</v>
      </c>
    </row>
    <row r="12" spans="1:29" ht="12.75" customHeight="1" x14ac:dyDescent="0.2">
      <c r="A12" s="23" t="s">
        <v>35</v>
      </c>
      <c r="B12" s="38">
        <v>25</v>
      </c>
      <c r="C12" s="32">
        <v>329</v>
      </c>
      <c r="D12" s="48">
        <v>29</v>
      </c>
      <c r="E12" s="2">
        <v>380</v>
      </c>
      <c r="F12" s="38">
        <v>3</v>
      </c>
      <c r="G12" s="32">
        <v>745</v>
      </c>
      <c r="H12" s="48"/>
      <c r="I12" s="2"/>
      <c r="J12" s="38">
        <v>-2</v>
      </c>
      <c r="K12" s="32">
        <v>-22</v>
      </c>
      <c r="L12" s="48">
        <v>1</v>
      </c>
      <c r="M12" s="2">
        <v>18</v>
      </c>
      <c r="N12" s="38"/>
      <c r="O12" s="32"/>
      <c r="P12" s="48"/>
      <c r="Q12" s="2"/>
      <c r="R12" s="38">
        <v>50</v>
      </c>
      <c r="S12" s="32">
        <v>2766.08</v>
      </c>
      <c r="T12" s="48">
        <v>3</v>
      </c>
      <c r="U12" s="2">
        <v>63</v>
      </c>
      <c r="V12" s="38">
        <v>-16</v>
      </c>
      <c r="W12" s="32">
        <v>-802</v>
      </c>
      <c r="X12" s="48"/>
      <c r="Y12" s="2"/>
      <c r="Z12" s="143">
        <f t="shared" si="0"/>
        <v>93</v>
      </c>
      <c r="AA12" s="16">
        <f t="shared" si="0"/>
        <v>3477.08</v>
      </c>
    </row>
    <row r="13" spans="1:29" s="10" customFormat="1" ht="12.75" customHeight="1" x14ac:dyDescent="0.2">
      <c r="A13" s="23" t="s">
        <v>36</v>
      </c>
      <c r="B13" s="53"/>
      <c r="C13" s="33"/>
      <c r="D13" s="55"/>
      <c r="E13" s="4"/>
      <c r="F13" s="53"/>
      <c r="G13" s="33"/>
      <c r="H13" s="55"/>
      <c r="I13" s="4"/>
      <c r="J13" s="53"/>
      <c r="K13" s="33"/>
      <c r="L13" s="55"/>
      <c r="M13" s="4"/>
      <c r="N13" s="53"/>
      <c r="O13" s="33"/>
      <c r="P13" s="55"/>
      <c r="Q13" s="4"/>
      <c r="R13" s="53"/>
      <c r="S13" s="33"/>
      <c r="T13" s="55">
        <v>1</v>
      </c>
      <c r="U13" s="4">
        <v>30</v>
      </c>
      <c r="V13" s="53"/>
      <c r="W13" s="33"/>
      <c r="X13" s="55"/>
      <c r="Y13" s="4"/>
      <c r="Z13" s="143">
        <f t="shared" si="0"/>
        <v>1</v>
      </c>
      <c r="AA13" s="16">
        <f t="shared" si="0"/>
        <v>30</v>
      </c>
    </row>
    <row r="14" spans="1:29" ht="12.75" customHeight="1" x14ac:dyDescent="0.2">
      <c r="A14" s="44" t="s">
        <v>22</v>
      </c>
      <c r="B14" s="36">
        <f t="shared" ref="B14:AA14" si="1">SUM(B10:B13)</f>
        <v>184</v>
      </c>
      <c r="C14" s="60">
        <f t="shared" si="1"/>
        <v>2158.4899999999998</v>
      </c>
      <c r="D14" s="49">
        <f t="shared" si="1"/>
        <v>158</v>
      </c>
      <c r="E14" s="22">
        <f t="shared" si="1"/>
        <v>2455.25</v>
      </c>
      <c r="F14" s="36">
        <f t="shared" si="1"/>
        <v>40</v>
      </c>
      <c r="G14" s="60">
        <f t="shared" si="1"/>
        <v>1865.53</v>
      </c>
      <c r="H14" s="49">
        <f t="shared" si="1"/>
        <v>35</v>
      </c>
      <c r="I14" s="22">
        <f t="shared" si="1"/>
        <v>849.84</v>
      </c>
      <c r="J14" s="36">
        <f t="shared" si="1"/>
        <v>23</v>
      </c>
      <c r="K14" s="60">
        <f t="shared" si="1"/>
        <v>667.47</v>
      </c>
      <c r="L14" s="49">
        <f t="shared" si="1"/>
        <v>33</v>
      </c>
      <c r="M14" s="22">
        <f t="shared" si="1"/>
        <v>818.86</v>
      </c>
      <c r="N14" s="36">
        <f t="shared" si="1"/>
        <v>46</v>
      </c>
      <c r="O14" s="60">
        <f t="shared" si="1"/>
        <v>1252.58</v>
      </c>
      <c r="P14" s="49">
        <f t="shared" si="1"/>
        <v>50</v>
      </c>
      <c r="Q14" s="22">
        <f t="shared" si="1"/>
        <v>1490.95</v>
      </c>
      <c r="R14" s="36">
        <f t="shared" si="1"/>
        <v>219</v>
      </c>
      <c r="S14" s="60">
        <f t="shared" si="1"/>
        <v>5334.25</v>
      </c>
      <c r="T14" s="49">
        <f t="shared" si="1"/>
        <v>78</v>
      </c>
      <c r="U14" s="22">
        <f t="shared" si="1"/>
        <v>1946.92</v>
      </c>
      <c r="V14" s="36">
        <f t="shared" si="1"/>
        <v>28</v>
      </c>
      <c r="W14" s="60">
        <f t="shared" si="1"/>
        <v>922.3</v>
      </c>
      <c r="X14" s="49">
        <f t="shared" si="1"/>
        <v>25</v>
      </c>
      <c r="Y14" s="22">
        <f t="shared" si="1"/>
        <v>732.74</v>
      </c>
      <c r="Z14" s="246">
        <f t="shared" si="1"/>
        <v>919</v>
      </c>
      <c r="AA14" s="47">
        <f t="shared" si="1"/>
        <v>20495.18</v>
      </c>
    </row>
    <row r="15" spans="1:29" s="10" customFormat="1" ht="12.75" customHeight="1" x14ac:dyDescent="0.2">
      <c r="B15" s="36"/>
      <c r="C15" s="34"/>
      <c r="D15" s="49"/>
      <c r="E15" s="3"/>
      <c r="F15" s="36"/>
      <c r="G15" s="34"/>
      <c r="H15" s="49"/>
      <c r="I15" s="3"/>
      <c r="J15" s="36"/>
      <c r="K15" s="34"/>
      <c r="L15" s="49"/>
      <c r="M15" s="3"/>
      <c r="N15" s="36"/>
      <c r="O15" s="34"/>
      <c r="P15" s="49"/>
      <c r="Q15" s="3"/>
      <c r="R15" s="36"/>
      <c r="S15" s="34"/>
      <c r="T15" s="49"/>
      <c r="U15" s="3"/>
      <c r="V15" s="36"/>
      <c r="W15" s="34"/>
      <c r="X15" s="49"/>
      <c r="Y15" s="3"/>
      <c r="Z15" s="143"/>
      <c r="AA15" s="16"/>
    </row>
    <row r="16" spans="1:29" ht="12.75" customHeight="1" x14ac:dyDescent="0.2">
      <c r="A16" s="13" t="s">
        <v>27</v>
      </c>
      <c r="B16" s="38"/>
      <c r="C16" s="32"/>
      <c r="D16" s="48"/>
      <c r="E16" s="2"/>
      <c r="F16" s="38"/>
      <c r="G16" s="32"/>
      <c r="H16" s="48"/>
      <c r="I16" s="2"/>
      <c r="J16" s="38"/>
      <c r="K16" s="32"/>
      <c r="L16" s="48"/>
      <c r="M16" s="2"/>
      <c r="N16" s="38"/>
      <c r="O16" s="32"/>
      <c r="P16" s="48"/>
      <c r="Q16" s="2"/>
      <c r="R16" s="38"/>
      <c r="S16" s="32"/>
      <c r="T16" s="48"/>
      <c r="U16" s="2"/>
      <c r="V16" s="38"/>
      <c r="W16" s="32"/>
      <c r="X16" s="48"/>
      <c r="Y16" s="2"/>
      <c r="Z16" s="142"/>
      <c r="AA16" s="15"/>
    </row>
    <row r="17" spans="1:29" ht="12.75" customHeight="1" x14ac:dyDescent="0.2">
      <c r="A17" s="23" t="s">
        <v>79</v>
      </c>
      <c r="B17" s="36"/>
      <c r="C17" s="34"/>
      <c r="D17" s="49">
        <v>149</v>
      </c>
      <c r="E17" s="3">
        <v>3409.76</v>
      </c>
      <c r="F17" s="36">
        <v>50</v>
      </c>
      <c r="G17" s="34">
        <v>3995.92</v>
      </c>
      <c r="H17" s="49">
        <v>96</v>
      </c>
      <c r="I17" s="3">
        <v>3377.36</v>
      </c>
      <c r="J17" s="36">
        <v>64</v>
      </c>
      <c r="K17" s="34">
        <v>3100.32</v>
      </c>
      <c r="L17" s="49">
        <v>32</v>
      </c>
      <c r="M17" s="3">
        <v>1797.46</v>
      </c>
      <c r="N17" s="36">
        <v>71</v>
      </c>
      <c r="O17" s="34">
        <v>3204.46</v>
      </c>
      <c r="P17" s="49">
        <v>20</v>
      </c>
      <c r="Q17" s="3">
        <v>1541.76</v>
      </c>
      <c r="R17" s="36">
        <v>32</v>
      </c>
      <c r="S17" s="34">
        <v>2407.7800000000002</v>
      </c>
      <c r="T17" s="49">
        <v>65</v>
      </c>
      <c r="U17" s="3">
        <v>3246.7</v>
      </c>
      <c r="V17" s="36"/>
      <c r="W17" s="34"/>
      <c r="X17" s="49"/>
      <c r="Y17" s="3"/>
      <c r="Z17" s="143">
        <f t="shared" ref="Z17:AA21" si="2">B17+D17+F17+H17+J17+L17+N17+P17+R17+T17+V17+X17</f>
        <v>579</v>
      </c>
      <c r="AA17" s="16">
        <f t="shared" si="2"/>
        <v>26081.519999999997</v>
      </c>
    </row>
    <row r="18" spans="1:29" ht="12.75" customHeight="1" x14ac:dyDescent="0.2">
      <c r="A18" s="23" t="s">
        <v>24</v>
      </c>
      <c r="B18" s="38"/>
      <c r="C18" s="32"/>
      <c r="D18" s="48"/>
      <c r="E18" s="2"/>
      <c r="F18" s="38"/>
      <c r="G18" s="32"/>
      <c r="H18" s="48"/>
      <c r="I18" s="2"/>
      <c r="J18" s="38"/>
      <c r="K18" s="32"/>
      <c r="L18" s="48"/>
      <c r="M18" s="2"/>
      <c r="N18" s="38"/>
      <c r="O18" s="32"/>
      <c r="P18" s="48">
        <v>2</v>
      </c>
      <c r="Q18" s="2">
        <v>238.6</v>
      </c>
      <c r="R18" s="38">
        <v>7</v>
      </c>
      <c r="S18" s="32">
        <v>818.85</v>
      </c>
      <c r="T18" s="48"/>
      <c r="U18" s="2"/>
      <c r="V18" s="36">
        <v>1</v>
      </c>
      <c r="W18" s="34">
        <v>304.04000000000002</v>
      </c>
      <c r="X18" s="48"/>
      <c r="Y18" s="2"/>
      <c r="Z18" s="143">
        <f t="shared" si="2"/>
        <v>10</v>
      </c>
      <c r="AA18" s="16">
        <f t="shared" si="2"/>
        <v>1361.49</v>
      </c>
    </row>
    <row r="19" spans="1:29" ht="12.75" customHeight="1" x14ac:dyDescent="0.2">
      <c r="A19" s="23" t="s">
        <v>83</v>
      </c>
      <c r="B19" s="36">
        <v>4</v>
      </c>
      <c r="C19" s="34">
        <v>725.7</v>
      </c>
      <c r="D19" s="49">
        <v>3</v>
      </c>
      <c r="E19" s="3">
        <v>1522.07</v>
      </c>
      <c r="F19" s="36">
        <v>3</v>
      </c>
      <c r="G19" s="34">
        <v>512.9</v>
      </c>
      <c r="H19" s="49">
        <v>2</v>
      </c>
      <c r="I19" s="3">
        <v>1435.8</v>
      </c>
      <c r="J19" s="36"/>
      <c r="K19" s="34"/>
      <c r="L19" s="49">
        <v>3</v>
      </c>
      <c r="M19" s="3">
        <v>199.41</v>
      </c>
      <c r="N19" s="36">
        <v>2</v>
      </c>
      <c r="O19" s="34">
        <v>269.24</v>
      </c>
      <c r="P19" s="49">
        <v>1</v>
      </c>
      <c r="Q19" s="3">
        <v>185.2</v>
      </c>
      <c r="R19" s="36">
        <v>6</v>
      </c>
      <c r="S19" s="34">
        <v>819.85</v>
      </c>
      <c r="T19" s="49">
        <v>3</v>
      </c>
      <c r="U19" s="3">
        <v>2232.77</v>
      </c>
      <c r="V19" s="36">
        <v>3</v>
      </c>
      <c r="W19" s="34">
        <v>1314.93</v>
      </c>
      <c r="X19" s="49"/>
      <c r="Y19" s="3"/>
      <c r="Z19" s="143">
        <f t="shared" si="2"/>
        <v>30</v>
      </c>
      <c r="AA19" s="16">
        <f t="shared" si="2"/>
        <v>9217.8700000000008</v>
      </c>
    </row>
    <row r="20" spans="1:29" ht="12.75" customHeight="1" x14ac:dyDescent="0.2">
      <c r="A20" s="23" t="s">
        <v>25</v>
      </c>
      <c r="B20" s="36">
        <v>2</v>
      </c>
      <c r="C20" s="34">
        <v>64.3</v>
      </c>
      <c r="D20" s="49">
        <v>1</v>
      </c>
      <c r="E20" s="3">
        <v>88.56</v>
      </c>
      <c r="F20" s="36">
        <v>29</v>
      </c>
      <c r="G20" s="34">
        <v>3951.53</v>
      </c>
      <c r="H20" s="49">
        <v>8</v>
      </c>
      <c r="I20" s="3">
        <v>1335.86</v>
      </c>
      <c r="J20" s="36">
        <v>2</v>
      </c>
      <c r="K20" s="34">
        <v>198.82</v>
      </c>
      <c r="L20" s="49">
        <v>12</v>
      </c>
      <c r="M20" s="3">
        <v>938.21</v>
      </c>
      <c r="N20" s="36">
        <v>1</v>
      </c>
      <c r="O20" s="34">
        <v>117.5</v>
      </c>
      <c r="P20" s="49">
        <v>4</v>
      </c>
      <c r="Q20" s="3">
        <v>361.4</v>
      </c>
      <c r="R20" s="36">
        <v>11</v>
      </c>
      <c r="S20" s="34">
        <v>1771.65</v>
      </c>
      <c r="T20" s="49">
        <v>2</v>
      </c>
      <c r="U20" s="3">
        <v>677.93</v>
      </c>
      <c r="V20" s="36">
        <v>2</v>
      </c>
      <c r="W20" s="34">
        <v>1170.72</v>
      </c>
      <c r="X20" s="49">
        <v>2</v>
      </c>
      <c r="Y20" s="3">
        <v>277.61</v>
      </c>
      <c r="Z20" s="143">
        <f t="shared" si="2"/>
        <v>76</v>
      </c>
      <c r="AA20" s="16">
        <f t="shared" si="2"/>
        <v>10954.09</v>
      </c>
    </row>
    <row r="21" spans="1:29" ht="12.75" customHeight="1" x14ac:dyDescent="0.2">
      <c r="A21" s="23" t="s">
        <v>85</v>
      </c>
      <c r="B21" s="53"/>
      <c r="C21" s="33"/>
      <c r="D21" s="55"/>
      <c r="E21" s="4"/>
      <c r="F21" s="53">
        <v>1</v>
      </c>
      <c r="G21" s="33">
        <v>141</v>
      </c>
      <c r="H21" s="55">
        <v>1</v>
      </c>
      <c r="I21" s="4">
        <v>125.88</v>
      </c>
      <c r="J21" s="38">
        <v>1</v>
      </c>
      <c r="K21" s="32">
        <v>92</v>
      </c>
      <c r="L21" s="48">
        <v>1</v>
      </c>
      <c r="M21" s="2">
        <v>202.58</v>
      </c>
      <c r="N21" s="38"/>
      <c r="O21" s="32"/>
      <c r="P21" s="48"/>
      <c r="Q21" s="2"/>
      <c r="R21" s="38"/>
      <c r="S21" s="32"/>
      <c r="T21" s="48">
        <v>2</v>
      </c>
      <c r="U21" s="2">
        <v>1387.09</v>
      </c>
      <c r="V21" s="38"/>
      <c r="W21" s="32"/>
      <c r="X21" s="48"/>
      <c r="Y21" s="2"/>
      <c r="Z21" s="143">
        <f t="shared" si="2"/>
        <v>6</v>
      </c>
      <c r="AA21" s="16">
        <f t="shared" si="2"/>
        <v>1948.55</v>
      </c>
    </row>
    <row r="22" spans="1:29" ht="12.75" customHeight="1" x14ac:dyDescent="0.2">
      <c r="A22" s="13" t="s">
        <v>23</v>
      </c>
      <c r="B22" s="36">
        <f t="shared" ref="B22:AA22" si="3">SUM(B17:B21)</f>
        <v>6</v>
      </c>
      <c r="C22" s="60">
        <f t="shared" si="3"/>
        <v>790</v>
      </c>
      <c r="D22" s="49">
        <f t="shared" si="3"/>
        <v>153</v>
      </c>
      <c r="E22" s="22">
        <f t="shared" si="3"/>
        <v>5020.3900000000003</v>
      </c>
      <c r="F22" s="36">
        <f t="shared" si="3"/>
        <v>83</v>
      </c>
      <c r="G22" s="60">
        <f t="shared" si="3"/>
        <v>8601.35</v>
      </c>
      <c r="H22" s="49">
        <f t="shared" si="3"/>
        <v>107</v>
      </c>
      <c r="I22" s="22">
        <f t="shared" si="3"/>
        <v>6274.9</v>
      </c>
      <c r="J22" s="66">
        <f t="shared" si="3"/>
        <v>67</v>
      </c>
      <c r="K22" s="62">
        <f t="shared" si="3"/>
        <v>3391.1400000000003</v>
      </c>
      <c r="L22" s="64">
        <f t="shared" si="3"/>
        <v>48</v>
      </c>
      <c r="M22" s="63">
        <f t="shared" si="3"/>
        <v>3137.66</v>
      </c>
      <c r="N22" s="66">
        <f t="shared" si="3"/>
        <v>74</v>
      </c>
      <c r="O22" s="62">
        <f t="shared" si="3"/>
        <v>3591.2</v>
      </c>
      <c r="P22" s="64">
        <f t="shared" si="3"/>
        <v>27</v>
      </c>
      <c r="Q22" s="63">
        <f t="shared" si="3"/>
        <v>2326.96</v>
      </c>
      <c r="R22" s="66">
        <f t="shared" si="3"/>
        <v>56</v>
      </c>
      <c r="S22" s="62">
        <f t="shared" si="3"/>
        <v>5818.13</v>
      </c>
      <c r="T22" s="64">
        <f t="shared" si="3"/>
        <v>72</v>
      </c>
      <c r="U22" s="63">
        <f t="shared" si="3"/>
        <v>7544.49</v>
      </c>
      <c r="V22" s="66">
        <f t="shared" si="3"/>
        <v>6</v>
      </c>
      <c r="W22" s="62">
        <f t="shared" si="3"/>
        <v>2789.69</v>
      </c>
      <c r="X22" s="64">
        <f t="shared" si="3"/>
        <v>2</v>
      </c>
      <c r="Y22" s="63">
        <f t="shared" si="3"/>
        <v>277.61</v>
      </c>
      <c r="Z22" s="246">
        <f t="shared" si="3"/>
        <v>701</v>
      </c>
      <c r="AA22" s="47">
        <f t="shared" si="3"/>
        <v>49563.520000000004</v>
      </c>
    </row>
    <row r="23" spans="1:29" s="10" customFormat="1" ht="12.75" customHeight="1" x14ac:dyDescent="0.2">
      <c r="A23" s="13"/>
      <c r="B23" s="36"/>
      <c r="C23" s="59"/>
      <c r="D23" s="49"/>
      <c r="E23" s="14"/>
      <c r="F23" s="36"/>
      <c r="G23" s="59"/>
      <c r="H23" s="49"/>
      <c r="I23" s="14"/>
      <c r="J23" s="36"/>
      <c r="K23" s="59"/>
      <c r="L23" s="49"/>
      <c r="M23" s="14"/>
      <c r="N23" s="36"/>
      <c r="O23" s="59"/>
      <c r="P23" s="49"/>
      <c r="Q23" s="14"/>
      <c r="R23" s="36"/>
      <c r="S23" s="59"/>
      <c r="T23" s="49"/>
      <c r="U23" s="14"/>
      <c r="V23" s="36"/>
      <c r="W23" s="59"/>
      <c r="X23" s="49"/>
      <c r="Y23" s="14"/>
      <c r="Z23" s="143"/>
      <c r="AA23" s="18"/>
    </row>
    <row r="24" spans="1:29" ht="12.75" customHeight="1" x14ac:dyDescent="0.2">
      <c r="A24" s="13" t="s">
        <v>30</v>
      </c>
      <c r="B24" s="38"/>
      <c r="C24" s="32"/>
      <c r="D24" s="48"/>
      <c r="E24" s="2"/>
      <c r="F24" s="38"/>
      <c r="G24" s="32"/>
      <c r="H24" s="48"/>
      <c r="I24" s="2"/>
      <c r="J24" s="38"/>
      <c r="K24" s="32"/>
      <c r="L24" s="48"/>
      <c r="M24" s="2"/>
      <c r="N24" s="38"/>
      <c r="O24" s="32"/>
      <c r="P24" s="48"/>
      <c r="Q24" s="2"/>
      <c r="R24" s="38"/>
      <c r="S24" s="32"/>
      <c r="T24" s="48"/>
      <c r="U24" s="2"/>
      <c r="V24" s="38"/>
      <c r="W24" s="32"/>
      <c r="X24" s="48"/>
      <c r="Y24" s="2"/>
      <c r="Z24" s="142"/>
      <c r="AA24" s="15"/>
    </row>
    <row r="25" spans="1:29" s="10" customFormat="1" ht="12.75" customHeight="1" x14ac:dyDescent="0.2">
      <c r="A25" s="23" t="s">
        <v>80</v>
      </c>
      <c r="B25" s="36">
        <v>2</v>
      </c>
      <c r="C25" s="34">
        <v>321.89999999999998</v>
      </c>
      <c r="D25" s="49">
        <v>8</v>
      </c>
      <c r="E25" s="3">
        <v>821.7</v>
      </c>
      <c r="F25" s="36">
        <v>36</v>
      </c>
      <c r="G25" s="34">
        <v>738.19</v>
      </c>
      <c r="H25" s="49">
        <v>45</v>
      </c>
      <c r="I25" s="3">
        <v>2693.6</v>
      </c>
      <c r="J25" s="36">
        <v>29</v>
      </c>
      <c r="K25" s="34">
        <v>736.95</v>
      </c>
      <c r="L25" s="49">
        <v>22</v>
      </c>
      <c r="M25" s="3">
        <v>264</v>
      </c>
      <c r="N25" s="36">
        <v>19</v>
      </c>
      <c r="O25" s="35">
        <v>260</v>
      </c>
      <c r="P25" s="49">
        <v>76</v>
      </c>
      <c r="Q25" s="57">
        <v>696</v>
      </c>
      <c r="R25" s="36">
        <v>26</v>
      </c>
      <c r="S25" s="35">
        <v>285.60000000000002</v>
      </c>
      <c r="T25" s="49">
        <v>42</v>
      </c>
      <c r="U25" s="57">
        <v>2852.35</v>
      </c>
      <c r="V25" s="36">
        <v>19</v>
      </c>
      <c r="W25" s="35">
        <v>1206.95</v>
      </c>
      <c r="X25" s="49">
        <v>14</v>
      </c>
      <c r="Y25" s="57">
        <v>393.1</v>
      </c>
      <c r="Z25" s="143">
        <f>B25+D25+F25+H25+J25+L25+N25+P25+R25+T25+V25+X25</f>
        <v>338</v>
      </c>
      <c r="AA25" s="27">
        <f>C25+E25+G25+I25+K25+M25+O25+Q25+S25+U25+W25+Y25</f>
        <v>11270.34</v>
      </c>
    </row>
    <row r="26" spans="1:29" ht="12.75" customHeight="1" x14ac:dyDescent="0.2">
      <c r="A26" s="23" t="s">
        <v>81</v>
      </c>
      <c r="B26" s="36">
        <v>12</v>
      </c>
      <c r="C26" s="34">
        <v>861.37</v>
      </c>
      <c r="D26" s="49">
        <v>34</v>
      </c>
      <c r="E26" s="3">
        <v>1654.8</v>
      </c>
      <c r="F26" s="36">
        <v>21</v>
      </c>
      <c r="G26" s="34">
        <v>296.17</v>
      </c>
      <c r="H26" s="49">
        <v>25</v>
      </c>
      <c r="I26" s="3">
        <v>612.25</v>
      </c>
      <c r="J26" s="36">
        <v>15</v>
      </c>
      <c r="K26" s="34">
        <v>209.73</v>
      </c>
      <c r="L26" s="49">
        <v>17</v>
      </c>
      <c r="M26" s="3">
        <v>305.14</v>
      </c>
      <c r="N26" s="36">
        <v>14</v>
      </c>
      <c r="O26" s="35">
        <v>214.71</v>
      </c>
      <c r="P26" s="49">
        <v>31</v>
      </c>
      <c r="Q26" s="57">
        <v>635.92999999999995</v>
      </c>
      <c r="R26" s="36">
        <v>32</v>
      </c>
      <c r="S26" s="35">
        <v>799.93</v>
      </c>
      <c r="T26" s="49">
        <v>17</v>
      </c>
      <c r="U26" s="57">
        <v>66.290000000000006</v>
      </c>
      <c r="V26" s="36">
        <v>13</v>
      </c>
      <c r="W26" s="35">
        <v>149.85</v>
      </c>
      <c r="X26" s="49">
        <v>15</v>
      </c>
      <c r="Y26" s="57">
        <v>779.15</v>
      </c>
      <c r="Z26" s="143">
        <f>B26+D26+F26+H26+J26+L26+N26+P26+R26+T26+V26+X26</f>
        <v>246</v>
      </c>
      <c r="AA26" s="27">
        <f>C26+E26+G26+I26+K26+M26+O26+Q26+S26+U26+W26+Y26</f>
        <v>6585.3200000000006</v>
      </c>
    </row>
    <row r="27" spans="1:29" s="164" customFormat="1" ht="12.75" customHeight="1" x14ac:dyDescent="0.2">
      <c r="A27" s="121" t="s">
        <v>37</v>
      </c>
      <c r="B27" s="134">
        <f t="shared" ref="B27:Y27" si="4">B25+B26</f>
        <v>14</v>
      </c>
      <c r="C27" s="201">
        <f t="shared" si="4"/>
        <v>1183.27</v>
      </c>
      <c r="D27" s="202">
        <f t="shared" si="4"/>
        <v>42</v>
      </c>
      <c r="E27" s="203">
        <f t="shared" si="4"/>
        <v>2476.5</v>
      </c>
      <c r="F27" s="134">
        <f t="shared" si="4"/>
        <v>57</v>
      </c>
      <c r="G27" s="201">
        <f t="shared" si="4"/>
        <v>1034.3600000000001</v>
      </c>
      <c r="H27" s="202">
        <f t="shared" si="4"/>
        <v>70</v>
      </c>
      <c r="I27" s="203">
        <f t="shared" si="4"/>
        <v>3305.85</v>
      </c>
      <c r="J27" s="134">
        <f t="shared" si="4"/>
        <v>44</v>
      </c>
      <c r="K27" s="201">
        <f t="shared" si="4"/>
        <v>946.68000000000006</v>
      </c>
      <c r="L27" s="202">
        <f t="shared" si="4"/>
        <v>39</v>
      </c>
      <c r="M27" s="203">
        <f t="shared" si="4"/>
        <v>569.14</v>
      </c>
      <c r="N27" s="134">
        <f t="shared" si="4"/>
        <v>33</v>
      </c>
      <c r="O27" s="201">
        <f t="shared" si="4"/>
        <v>474.71000000000004</v>
      </c>
      <c r="P27" s="202">
        <f t="shared" si="4"/>
        <v>107</v>
      </c>
      <c r="Q27" s="203">
        <f t="shared" si="4"/>
        <v>1331.9299999999998</v>
      </c>
      <c r="R27" s="134">
        <f t="shared" si="4"/>
        <v>58</v>
      </c>
      <c r="S27" s="201">
        <f t="shared" si="4"/>
        <v>1085.53</v>
      </c>
      <c r="T27" s="202">
        <f t="shared" si="4"/>
        <v>59</v>
      </c>
      <c r="U27" s="203">
        <f t="shared" si="4"/>
        <v>2918.64</v>
      </c>
      <c r="V27" s="134">
        <f t="shared" si="4"/>
        <v>32</v>
      </c>
      <c r="W27" s="201">
        <f t="shared" si="4"/>
        <v>1356.8</v>
      </c>
      <c r="X27" s="202">
        <f t="shared" si="4"/>
        <v>29</v>
      </c>
      <c r="Y27" s="203">
        <f t="shared" si="4"/>
        <v>1172.25</v>
      </c>
      <c r="Z27" s="233">
        <f t="shared" ref="Z27:AA27" si="5">SUM(Z25:Z26)</f>
        <v>584</v>
      </c>
      <c r="AA27" s="310">
        <f t="shared" si="5"/>
        <v>17855.66</v>
      </c>
    </row>
    <row r="28" spans="1:29" s="274" customFormat="1" ht="12.75" customHeight="1" x14ac:dyDescent="0.2">
      <c r="A28" s="121"/>
      <c r="B28" s="94"/>
      <c r="C28" s="218"/>
      <c r="D28" s="169"/>
      <c r="E28" s="211"/>
      <c r="F28" s="94"/>
      <c r="G28" s="218"/>
      <c r="H28" s="169"/>
      <c r="I28" s="211"/>
      <c r="J28" s="94"/>
      <c r="K28" s="218"/>
      <c r="L28" s="169"/>
      <c r="M28" s="211"/>
      <c r="N28" s="94"/>
      <c r="O28" s="218"/>
      <c r="P28" s="169"/>
      <c r="Q28" s="211"/>
      <c r="R28" s="94"/>
      <c r="S28" s="218"/>
      <c r="T28" s="169"/>
      <c r="U28" s="211"/>
      <c r="V28" s="94"/>
      <c r="W28" s="218"/>
      <c r="X28" s="169"/>
      <c r="Y28" s="211"/>
      <c r="Z28" s="130"/>
      <c r="AA28" s="224"/>
    </row>
    <row r="29" spans="1:29" ht="12.75" customHeight="1" x14ac:dyDescent="0.2">
      <c r="A29" s="45" t="s">
        <v>21</v>
      </c>
      <c r="B29" s="36"/>
      <c r="C29" s="60">
        <f>SUM(C14+C22+C27)</f>
        <v>4131.76</v>
      </c>
      <c r="D29" s="49"/>
      <c r="E29" s="22">
        <f>SUM(E14+E22+E27)</f>
        <v>9952.14</v>
      </c>
      <c r="F29" s="36"/>
      <c r="G29" s="60">
        <f>SUM(G14+G22+G27)</f>
        <v>11501.240000000002</v>
      </c>
      <c r="H29" s="49"/>
      <c r="I29" s="22">
        <f>SUM(I14+I22+I27)</f>
        <v>10430.59</v>
      </c>
      <c r="J29" s="36"/>
      <c r="K29" s="60">
        <f>SUM(K14+K22+K27)</f>
        <v>5005.2900000000009</v>
      </c>
      <c r="L29" s="49"/>
      <c r="M29" s="22">
        <f>SUM(M14+M22+M27)</f>
        <v>4525.66</v>
      </c>
      <c r="N29" s="36"/>
      <c r="O29" s="60">
        <f>SUM(O14+O22+O27)</f>
        <v>5318.49</v>
      </c>
      <c r="P29" s="49"/>
      <c r="Q29" s="22">
        <f>SUM(Q14+Q22+Q27)</f>
        <v>5149.84</v>
      </c>
      <c r="R29" s="36"/>
      <c r="S29" s="60">
        <f>SUM(S14+S22+S27)</f>
        <v>12237.910000000002</v>
      </c>
      <c r="T29" s="49"/>
      <c r="U29" s="22">
        <f>SUM(U14+U22+U27)</f>
        <v>12410.05</v>
      </c>
      <c r="V29" s="36"/>
      <c r="W29" s="60">
        <f>SUM(W14+W22+W27)</f>
        <v>5068.79</v>
      </c>
      <c r="X29" s="49"/>
      <c r="Y29" s="22">
        <f>SUM(Y14+Y22+Y27)</f>
        <v>2182.6</v>
      </c>
      <c r="Z29" s="143"/>
      <c r="AA29" s="18">
        <f>SUM(AA14+AA22+AA27)</f>
        <v>87914.360000000015</v>
      </c>
      <c r="AC29" s="26"/>
    </row>
    <row r="30" spans="1:29" s="10" customFormat="1" ht="12.75" customHeight="1" x14ac:dyDescent="0.2">
      <c r="B30" s="36"/>
      <c r="C30" s="34"/>
      <c r="D30" s="49"/>
      <c r="E30" s="3"/>
      <c r="F30" s="36"/>
      <c r="G30" s="34"/>
      <c r="H30" s="49"/>
      <c r="I30" s="3"/>
      <c r="J30" s="36"/>
      <c r="K30" s="34"/>
      <c r="L30" s="49"/>
      <c r="M30" s="3"/>
      <c r="N30" s="36"/>
      <c r="O30" s="34"/>
      <c r="P30" s="49"/>
      <c r="Q30" s="3"/>
      <c r="R30" s="36"/>
      <c r="S30" s="34"/>
      <c r="T30" s="49"/>
      <c r="U30" s="3"/>
      <c r="V30" s="36"/>
      <c r="W30" s="34"/>
      <c r="X30" s="49"/>
      <c r="Y30" s="3"/>
      <c r="Z30" s="143"/>
      <c r="AA30" s="16"/>
    </row>
    <row r="31" spans="1:29" s="5" customFormat="1" ht="12.75" customHeight="1" x14ac:dyDescent="0.2">
      <c r="A31" s="13" t="s">
        <v>33</v>
      </c>
      <c r="B31" s="36"/>
      <c r="C31" s="60"/>
      <c r="D31" s="49"/>
      <c r="E31" s="22"/>
      <c r="F31" s="36"/>
      <c r="G31" s="166"/>
      <c r="H31" s="49"/>
      <c r="I31" s="22"/>
      <c r="J31" s="36"/>
      <c r="K31" s="60"/>
      <c r="L31" s="49"/>
      <c r="M31" s="22"/>
      <c r="N31" s="36"/>
      <c r="O31" s="60"/>
      <c r="P31" s="49"/>
      <c r="Q31" s="22"/>
      <c r="R31" s="36"/>
      <c r="S31" s="60"/>
      <c r="T31" s="49"/>
      <c r="U31" s="22"/>
      <c r="V31" s="36"/>
      <c r="W31" s="60"/>
      <c r="X31" s="49"/>
      <c r="Y31" s="52"/>
      <c r="Z31" s="143"/>
      <c r="AA31" s="19"/>
      <c r="AB31" s="77"/>
      <c r="AC31" s="2"/>
    </row>
    <row r="32" spans="1:29" s="190" customFormat="1" x14ac:dyDescent="0.2">
      <c r="A32" s="179" t="s">
        <v>76</v>
      </c>
      <c r="B32" s="180">
        <v>1</v>
      </c>
      <c r="C32" s="180">
        <v>343</v>
      </c>
      <c r="D32" s="170">
        <v>3</v>
      </c>
      <c r="E32" s="170">
        <v>1487.03</v>
      </c>
      <c r="F32" s="180"/>
      <c r="G32" s="180"/>
      <c r="H32" s="170">
        <v>1</v>
      </c>
      <c r="I32" s="170">
        <v>566</v>
      </c>
      <c r="J32" s="180">
        <v>3</v>
      </c>
      <c r="K32" s="180">
        <v>1410.21</v>
      </c>
      <c r="L32" s="170">
        <v>1</v>
      </c>
      <c r="M32" s="170">
        <v>1092.6600000000001</v>
      </c>
      <c r="N32" s="180"/>
      <c r="O32" s="180"/>
      <c r="P32" s="170">
        <v>1</v>
      </c>
      <c r="Q32" s="170">
        <v>114.65</v>
      </c>
      <c r="R32" s="180">
        <v>1</v>
      </c>
      <c r="S32" s="180">
        <v>369</v>
      </c>
      <c r="T32" s="170"/>
      <c r="U32" s="170"/>
      <c r="V32" s="180">
        <v>1</v>
      </c>
      <c r="W32" s="180">
        <v>100</v>
      </c>
      <c r="X32" s="170"/>
      <c r="Y32" s="170"/>
      <c r="Z32" s="101">
        <f t="shared" ref="Z32:AA35" si="6">SUM(B32+D32+F32+H32+J32+L32+N32+P32+R32+T32+V32+X32)</f>
        <v>12</v>
      </c>
      <c r="AA32" s="189">
        <f t="shared" si="6"/>
        <v>5482.5499999999993</v>
      </c>
    </row>
    <row r="33" spans="1:31" s="191" customFormat="1" x14ac:dyDescent="0.2">
      <c r="A33" s="179" t="s">
        <v>99</v>
      </c>
      <c r="B33" s="180"/>
      <c r="C33" s="180"/>
      <c r="D33" s="170">
        <v>5</v>
      </c>
      <c r="E33" s="170">
        <v>332.5</v>
      </c>
      <c r="F33" s="180"/>
      <c r="G33" s="180"/>
      <c r="H33" s="170"/>
      <c r="I33" s="170"/>
      <c r="J33" s="180"/>
      <c r="K33" s="180"/>
      <c r="L33" s="170">
        <v>1</v>
      </c>
      <c r="M33" s="170">
        <v>12</v>
      </c>
      <c r="N33" s="180">
        <v>2</v>
      </c>
      <c r="O33" s="180">
        <v>29.14</v>
      </c>
      <c r="P33" s="170">
        <v>0</v>
      </c>
      <c r="Q33" s="170">
        <v>0</v>
      </c>
      <c r="R33" s="180">
        <v>36</v>
      </c>
      <c r="S33" s="180">
        <v>1172.02</v>
      </c>
      <c r="T33" s="170">
        <v>1</v>
      </c>
      <c r="U33" s="170">
        <v>34.869999999999997</v>
      </c>
      <c r="V33" s="180">
        <v>-9</v>
      </c>
      <c r="W33" s="180">
        <v>-1.07</v>
      </c>
      <c r="X33" s="170">
        <v>4</v>
      </c>
      <c r="Y33" s="170">
        <v>418.41</v>
      </c>
      <c r="Z33" s="101">
        <f t="shared" si="6"/>
        <v>40</v>
      </c>
      <c r="AA33" s="189">
        <f t="shared" si="6"/>
        <v>1997.87</v>
      </c>
    </row>
    <row r="34" spans="1:31" s="191" customFormat="1" x14ac:dyDescent="0.2">
      <c r="A34" s="179" t="s">
        <v>88</v>
      </c>
      <c r="B34" s="180">
        <v>3</v>
      </c>
      <c r="C34" s="180">
        <v>854.8</v>
      </c>
      <c r="D34" s="170">
        <v>1</v>
      </c>
      <c r="E34" s="170">
        <v>328.24</v>
      </c>
      <c r="F34" s="180">
        <v>1</v>
      </c>
      <c r="G34" s="180">
        <v>151.88999999999999</v>
      </c>
      <c r="H34" s="170">
        <v>1</v>
      </c>
      <c r="I34" s="170">
        <v>120.91</v>
      </c>
      <c r="J34" s="180">
        <v>1</v>
      </c>
      <c r="K34" s="180">
        <v>184</v>
      </c>
      <c r="L34" s="170">
        <v>1</v>
      </c>
      <c r="M34" s="170">
        <v>107.15</v>
      </c>
      <c r="N34" s="180">
        <v>4</v>
      </c>
      <c r="O34" s="180">
        <v>413.26</v>
      </c>
      <c r="P34" s="170">
        <v>1</v>
      </c>
      <c r="Q34" s="170">
        <v>553.16999999999996</v>
      </c>
      <c r="R34" s="180">
        <v>3</v>
      </c>
      <c r="S34" s="180">
        <v>198.87</v>
      </c>
      <c r="T34" s="170">
        <v>3</v>
      </c>
      <c r="U34" s="170">
        <v>1037.1199999999999</v>
      </c>
      <c r="V34" s="180">
        <v>3</v>
      </c>
      <c r="W34" s="180">
        <v>457.35</v>
      </c>
      <c r="X34" s="170"/>
      <c r="Y34" s="170"/>
      <c r="Z34" s="101">
        <f t="shared" si="6"/>
        <v>22</v>
      </c>
      <c r="AA34" s="189">
        <f t="shared" si="6"/>
        <v>4406.76</v>
      </c>
    </row>
    <row r="35" spans="1:31" s="191" customFormat="1" x14ac:dyDescent="0.2">
      <c r="A35" s="179" t="s">
        <v>77</v>
      </c>
      <c r="B35" s="186"/>
      <c r="C35" s="186"/>
      <c r="D35" s="187"/>
      <c r="E35" s="187"/>
      <c r="F35" s="186"/>
      <c r="G35" s="186"/>
      <c r="H35" s="187"/>
      <c r="I35" s="187"/>
      <c r="J35" s="186"/>
      <c r="K35" s="186"/>
      <c r="L35" s="187"/>
      <c r="M35" s="187"/>
      <c r="N35" s="186"/>
      <c r="O35" s="186"/>
      <c r="P35" s="187"/>
      <c r="Q35" s="187"/>
      <c r="R35" s="186"/>
      <c r="S35" s="186"/>
      <c r="T35" s="187"/>
      <c r="U35" s="187"/>
      <c r="V35" s="186"/>
      <c r="W35" s="186"/>
      <c r="X35" s="187"/>
      <c r="Y35" s="187"/>
      <c r="Z35" s="225">
        <f t="shared" si="6"/>
        <v>0</v>
      </c>
      <c r="AA35" s="192">
        <f t="shared" si="6"/>
        <v>0</v>
      </c>
    </row>
    <row r="36" spans="1:31" s="9" customFormat="1" ht="12.75" customHeight="1" x14ac:dyDescent="0.2">
      <c r="A36" s="13" t="s">
        <v>92</v>
      </c>
      <c r="B36" s="243">
        <f t="shared" ref="B36:AA36" si="7">SUM(B32:B35)</f>
        <v>4</v>
      </c>
      <c r="C36" s="176">
        <f t="shared" si="7"/>
        <v>1197.8</v>
      </c>
      <c r="D36" s="244">
        <f t="shared" si="7"/>
        <v>9</v>
      </c>
      <c r="E36" s="177">
        <f t="shared" si="7"/>
        <v>2147.77</v>
      </c>
      <c r="F36" s="243">
        <f t="shared" si="7"/>
        <v>1</v>
      </c>
      <c r="G36" s="176">
        <f t="shared" si="7"/>
        <v>151.88999999999999</v>
      </c>
      <c r="H36" s="244">
        <f t="shared" si="7"/>
        <v>2</v>
      </c>
      <c r="I36" s="177">
        <f t="shared" si="7"/>
        <v>686.91</v>
      </c>
      <c r="J36" s="243">
        <f t="shared" si="7"/>
        <v>4</v>
      </c>
      <c r="K36" s="176">
        <f t="shared" si="7"/>
        <v>1594.21</v>
      </c>
      <c r="L36" s="244">
        <f t="shared" si="7"/>
        <v>3</v>
      </c>
      <c r="M36" s="177">
        <f t="shared" si="7"/>
        <v>1211.8100000000002</v>
      </c>
      <c r="N36" s="243">
        <f t="shared" si="7"/>
        <v>6</v>
      </c>
      <c r="O36" s="176">
        <f t="shared" si="7"/>
        <v>442.4</v>
      </c>
      <c r="P36" s="244">
        <f t="shared" si="7"/>
        <v>2</v>
      </c>
      <c r="Q36" s="177">
        <f t="shared" si="7"/>
        <v>667.81999999999994</v>
      </c>
      <c r="R36" s="243">
        <f t="shared" si="7"/>
        <v>40</v>
      </c>
      <c r="S36" s="176">
        <f t="shared" si="7"/>
        <v>1739.8899999999999</v>
      </c>
      <c r="T36" s="244">
        <f t="shared" si="7"/>
        <v>4</v>
      </c>
      <c r="U36" s="177">
        <f t="shared" si="7"/>
        <v>1071.9899999999998</v>
      </c>
      <c r="V36" s="243">
        <f t="shared" si="7"/>
        <v>-5</v>
      </c>
      <c r="W36" s="176">
        <f t="shared" si="7"/>
        <v>556.28</v>
      </c>
      <c r="X36" s="244">
        <f t="shared" si="7"/>
        <v>4</v>
      </c>
      <c r="Y36" s="177">
        <f t="shared" si="7"/>
        <v>418.41</v>
      </c>
      <c r="Z36" s="250">
        <f t="shared" si="7"/>
        <v>74</v>
      </c>
      <c r="AA36" s="178">
        <f t="shared" si="7"/>
        <v>11887.18</v>
      </c>
      <c r="AB36" s="163"/>
      <c r="AC36" s="21"/>
    </row>
    <row r="37" spans="1:31" s="9" customFormat="1" ht="12.75" customHeight="1" x14ac:dyDescent="0.2">
      <c r="A37" s="13"/>
      <c r="B37" s="243"/>
      <c r="C37" s="176"/>
      <c r="D37" s="244"/>
      <c r="E37" s="177"/>
      <c r="F37" s="243"/>
      <c r="G37" s="176"/>
      <c r="H37" s="244"/>
      <c r="I37" s="177"/>
      <c r="J37" s="243"/>
      <c r="K37" s="176"/>
      <c r="L37" s="244"/>
      <c r="M37" s="177"/>
      <c r="N37" s="243"/>
      <c r="O37" s="176"/>
      <c r="P37" s="244"/>
      <c r="Q37" s="177"/>
      <c r="R37" s="243"/>
      <c r="S37" s="176"/>
      <c r="T37" s="244"/>
      <c r="U37" s="177"/>
      <c r="V37" s="243"/>
      <c r="W37" s="176"/>
      <c r="X37" s="244"/>
      <c r="Y37" s="177"/>
      <c r="Z37" s="250"/>
      <c r="AA37" s="178"/>
      <c r="AB37" s="163"/>
      <c r="AC37" s="21"/>
    </row>
    <row r="38" spans="1:31" s="9" customFormat="1" ht="12.75" customHeight="1" x14ac:dyDescent="0.2">
      <c r="A38" s="52"/>
      <c r="B38" s="243"/>
      <c r="C38" s="176"/>
      <c r="D38" s="244"/>
      <c r="E38" s="177"/>
      <c r="F38" s="243"/>
      <c r="G38" s="176"/>
      <c r="H38" s="244"/>
      <c r="I38" s="177"/>
      <c r="J38" s="243"/>
      <c r="K38" s="176"/>
      <c r="L38" s="244"/>
      <c r="M38" s="177"/>
      <c r="N38" s="243"/>
      <c r="O38" s="176"/>
      <c r="P38" s="244"/>
      <c r="Q38" s="177"/>
      <c r="R38" s="243"/>
      <c r="S38" s="176"/>
      <c r="T38" s="244"/>
      <c r="U38" s="177"/>
      <c r="V38" s="243"/>
      <c r="W38" s="176"/>
      <c r="X38" s="244"/>
      <c r="Y38" s="177"/>
      <c r="Z38" s="250"/>
      <c r="AA38" s="178"/>
      <c r="AB38" s="163"/>
      <c r="AC38" s="21"/>
    </row>
    <row r="39" spans="1:31" s="6" customFormat="1" ht="12.75" customHeight="1" x14ac:dyDescent="0.2">
      <c r="A39" s="13"/>
      <c r="B39" s="36"/>
      <c r="C39" s="235"/>
      <c r="D39" s="49"/>
      <c r="E39" s="236"/>
      <c r="F39" s="36"/>
      <c r="G39" s="235"/>
      <c r="H39" s="49"/>
      <c r="I39" s="236"/>
      <c r="J39" s="36"/>
      <c r="K39" s="235"/>
      <c r="L39" s="49"/>
      <c r="M39" s="236"/>
      <c r="N39" s="36"/>
      <c r="O39" s="235"/>
      <c r="P39" s="49"/>
      <c r="Q39" s="236"/>
      <c r="R39" s="36"/>
      <c r="S39" s="235"/>
      <c r="T39" s="49"/>
      <c r="U39" s="236"/>
      <c r="V39" s="36"/>
      <c r="W39" s="235"/>
      <c r="X39" s="49"/>
      <c r="Y39" s="236"/>
      <c r="Z39" s="143"/>
      <c r="AA39" s="237"/>
      <c r="AB39" s="163"/>
    </row>
    <row r="40" spans="1:31" s="258" customFormat="1" ht="25.5" x14ac:dyDescent="0.2">
      <c r="A40" s="254" t="s">
        <v>102</v>
      </c>
      <c r="B40" s="255"/>
      <c r="C40" s="256">
        <f>C29-C5-C36</f>
        <v>-1122.0399999999997</v>
      </c>
      <c r="D40" s="255"/>
      <c r="E40" s="256">
        <f>E29-E5-E36</f>
        <v>1596.6399999999999</v>
      </c>
      <c r="F40" s="256"/>
      <c r="G40" s="256">
        <f>G29-G5-G36</f>
        <v>9407.5400000000027</v>
      </c>
      <c r="H40" s="255"/>
      <c r="I40" s="256">
        <f>I29-I5-I36</f>
        <v>7235.3</v>
      </c>
      <c r="J40" s="255"/>
      <c r="K40" s="256">
        <f>K29-K5-K36</f>
        <v>1815.9700000000012</v>
      </c>
      <c r="L40" s="255"/>
      <c r="M40" s="256">
        <f>M29-M5-M36</f>
        <v>1904.5399999999997</v>
      </c>
      <c r="N40" s="256"/>
      <c r="O40" s="256">
        <f>O29-O5-O36</f>
        <v>2936.5699999999997</v>
      </c>
      <c r="P40" s="255"/>
      <c r="Q40" s="256">
        <f>Q29-Q5-Q36</f>
        <v>2997.8900000000003</v>
      </c>
      <c r="R40" s="255"/>
      <c r="S40" s="256">
        <f>S29-S5-S36</f>
        <v>3245.0200000000018</v>
      </c>
      <c r="T40" s="255"/>
      <c r="U40" s="256">
        <f>U29-U5-U36</f>
        <v>8741.06</v>
      </c>
      <c r="V40" s="255"/>
      <c r="W40" s="256">
        <f>W29-W5-W36</f>
        <v>3755.46</v>
      </c>
      <c r="X40" s="255"/>
      <c r="Y40" s="256">
        <f>Y29-Y5-Y36</f>
        <v>1565.4199999999998</v>
      </c>
      <c r="Z40" s="255"/>
      <c r="AA40" s="256">
        <f>AA29-AA5-AA36</f>
        <v>44079.370000000017</v>
      </c>
      <c r="AB40" s="163"/>
      <c r="AE40" s="259"/>
    </row>
    <row r="41" spans="1:31" x14ac:dyDescent="0.2">
      <c r="A41" s="12"/>
      <c r="AB41" s="163"/>
    </row>
    <row r="42" spans="1:31" x14ac:dyDescent="0.2">
      <c r="A42" s="8" t="s">
        <v>39</v>
      </c>
      <c r="B42" s="8"/>
      <c r="C42"/>
      <c r="D42" s="8"/>
      <c r="E42"/>
      <c r="F42" s="8"/>
      <c r="G42"/>
      <c r="H42" s="8"/>
      <c r="I42"/>
      <c r="J42" s="8"/>
      <c r="K42"/>
      <c r="L42" s="8"/>
      <c r="M42"/>
      <c r="N42" s="8"/>
      <c r="O42"/>
      <c r="P42" s="8"/>
      <c r="Q42"/>
      <c r="R42" s="8"/>
      <c r="S42"/>
      <c r="T42" s="8"/>
      <c r="U42"/>
      <c r="V42" s="8"/>
      <c r="W42"/>
      <c r="X42" s="8"/>
      <c r="Y42"/>
      <c r="Z42" s="8"/>
      <c r="AA42"/>
    </row>
    <row r="43" spans="1:31" x14ac:dyDescent="0.2">
      <c r="A43" s="8" t="s">
        <v>100</v>
      </c>
      <c r="B43" s="8"/>
      <c r="C43"/>
      <c r="D43" s="8"/>
      <c r="E43"/>
      <c r="F43" s="8"/>
      <c r="G43"/>
      <c r="H43" s="8"/>
      <c r="I43"/>
      <c r="J43" s="8"/>
      <c r="K43"/>
      <c r="L43" s="8"/>
      <c r="M43"/>
      <c r="N43" s="8"/>
      <c r="O43"/>
      <c r="P43" s="8"/>
      <c r="Q43"/>
      <c r="R43" s="8"/>
      <c r="S43"/>
      <c r="T43" s="8"/>
      <c r="U43"/>
      <c r="V43" s="8"/>
      <c r="W43"/>
      <c r="X43" s="8"/>
      <c r="Y43"/>
      <c r="Z43" s="8"/>
      <c r="AA4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Report Details</vt:lpstr>
      <vt:lpstr>Statewide</vt:lpstr>
      <vt:lpstr>Medicaid</vt:lpstr>
      <vt:lpstr>Executive Branch</vt:lpstr>
      <vt:lpstr>01</vt:lpstr>
      <vt:lpstr>02</vt:lpstr>
      <vt:lpstr>03</vt:lpstr>
      <vt:lpstr>04</vt:lpstr>
      <vt:lpstr>05</vt:lpstr>
      <vt:lpstr>05 ACPE</vt:lpstr>
      <vt:lpstr>06</vt:lpstr>
      <vt:lpstr>07</vt:lpstr>
      <vt:lpstr>08</vt:lpstr>
      <vt:lpstr>09</vt:lpstr>
      <vt:lpstr>10</vt:lpstr>
      <vt:lpstr>11</vt:lpstr>
      <vt:lpstr>12</vt:lpstr>
      <vt:lpstr>18</vt:lpstr>
      <vt:lpstr>20</vt:lpstr>
      <vt:lpstr>25</vt:lpstr>
      <vt:lpstr>'04'!Print_Area</vt:lpstr>
      <vt:lpstr>'25'!Print_Area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E-Travel Office Calculated Savings (FY 2017)</dc:title>
  <dc:creator>Thomas, Amanda S W (DOA)</dc:creator>
  <cp:lastModifiedBy>Amanda SW Thomas (DOA)</cp:lastModifiedBy>
  <cp:lastPrinted>2017-05-30T23:44:26Z</cp:lastPrinted>
  <dcterms:created xsi:type="dcterms:W3CDTF">2005-10-22T14:09:27Z</dcterms:created>
  <dcterms:modified xsi:type="dcterms:W3CDTF">2017-09-12T16:17:15Z</dcterms:modified>
</cp:coreProperties>
</file>